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E0B4C485-3D5C-44A3-A555-A2E762417BB7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КГ с отсечками" sheetId="102" r:id="rId1"/>
  </sheets>
  <definedNames>
    <definedName name="_xlnm.Print_Titles" localSheetId="0">'КГ с отсечками'!$21:$22</definedName>
    <definedName name="_xlnm.Print_Area" localSheetId="0">'КГ с отсечками'!$A$1:$R$120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2" i="102" l="1"/>
  <c r="R111" i="102"/>
  <c r="R110" i="102"/>
  <c r="R109" i="102"/>
  <c r="A120" i="102"/>
  <c r="O120" i="102"/>
  <c r="I120" i="102"/>
  <c r="E120" i="102"/>
  <c r="I114" i="102"/>
  <c r="O114" i="102"/>
  <c r="E114" i="102"/>
  <c r="A114" i="102"/>
  <c r="P100" i="102" l="1"/>
  <c r="P96" i="102"/>
  <c r="P92" i="102"/>
  <c r="P88" i="102"/>
  <c r="J84" i="102"/>
  <c r="L84" i="102" s="1"/>
  <c r="N84" i="102" s="1"/>
  <c r="P84" i="102" s="1"/>
  <c r="J80" i="102"/>
  <c r="L80" i="102" s="1"/>
  <c r="N80" i="102" s="1"/>
  <c r="P80" i="102" s="1"/>
  <c r="J76" i="102"/>
  <c r="L76" i="102" s="1"/>
  <c r="N76" i="102" s="1"/>
  <c r="P76" i="102" s="1"/>
  <c r="J72" i="102"/>
  <c r="L72" i="102" s="1"/>
  <c r="N72" i="102" s="1"/>
  <c r="P72" i="102" s="1"/>
  <c r="J68" i="102"/>
  <c r="L68" i="102" s="1"/>
  <c r="N68" i="102" s="1"/>
  <c r="P68" i="102" s="1"/>
  <c r="J64" i="102"/>
  <c r="L64" i="102" s="1"/>
  <c r="N64" i="102" s="1"/>
  <c r="P64" i="102" s="1"/>
  <c r="J60" i="102"/>
  <c r="L60" i="102" s="1"/>
  <c r="N60" i="102" s="1"/>
  <c r="P60" i="102" s="1"/>
  <c r="J56" i="102"/>
  <c r="L56" i="102" s="1"/>
  <c r="N56" i="102" s="1"/>
  <c r="P56" i="102" s="1"/>
  <c r="J52" i="102"/>
  <c r="L52" i="102" s="1"/>
  <c r="N52" i="102" s="1"/>
  <c r="P52" i="102" s="1"/>
  <c r="J48" i="102"/>
  <c r="L48" i="102" s="1"/>
  <c r="N48" i="102" s="1"/>
  <c r="P48" i="102" s="1"/>
  <c r="J44" i="102"/>
  <c r="L44" i="102" s="1"/>
  <c r="N44" i="102" s="1"/>
  <c r="P44" i="102" s="1"/>
  <c r="J40" i="102"/>
  <c r="L40" i="102" s="1"/>
  <c r="N40" i="102" s="1"/>
  <c r="P40" i="102" s="1"/>
  <c r="J36" i="102"/>
  <c r="L36" i="102" s="1"/>
  <c r="N36" i="102" s="1"/>
  <c r="P36" i="102" s="1"/>
  <c r="J32" i="102"/>
  <c r="L32" i="102" s="1"/>
  <c r="N32" i="102" s="1"/>
  <c r="P32" i="102" s="1"/>
  <c r="J28" i="102"/>
  <c r="L28" i="102" s="1"/>
  <c r="N28" i="102" s="1"/>
  <c r="P28" i="102" s="1"/>
  <c r="J23" i="102"/>
  <c r="L23" i="102" s="1"/>
  <c r="N23" i="102" l="1"/>
  <c r="O44" i="102" l="1"/>
  <c r="P23" i="102"/>
  <c r="O40" i="102"/>
  <c r="O84" i="102"/>
  <c r="O76" i="102"/>
  <c r="O32" i="102"/>
  <c r="O52" i="102"/>
  <c r="O28" i="102"/>
  <c r="O60" i="102"/>
  <c r="O80" i="102"/>
  <c r="O36" i="102"/>
  <c r="O64" i="102"/>
  <c r="O72" i="102"/>
  <c r="O48" i="102"/>
  <c r="O68" i="102"/>
  <c r="O56" i="102"/>
  <c r="G103" i="102"/>
  <c r="G102" i="102"/>
  <c r="G101" i="102"/>
  <c r="G99" i="102"/>
  <c r="G98" i="102"/>
  <c r="G97" i="102"/>
  <c r="G95" i="102"/>
  <c r="G94" i="102"/>
  <c r="G93" i="102"/>
  <c r="G91" i="102"/>
  <c r="G90" i="102"/>
  <c r="G89" i="102"/>
  <c r="G87" i="102"/>
  <c r="G86" i="102"/>
  <c r="G85" i="102"/>
  <c r="G83" i="102"/>
  <c r="G82" i="102"/>
  <c r="G81" i="102"/>
  <c r="G79" i="102"/>
  <c r="G78" i="102"/>
  <c r="G77" i="102"/>
  <c r="G75" i="102"/>
  <c r="G74" i="102"/>
  <c r="G73" i="102"/>
  <c r="G71" i="102"/>
  <c r="G70" i="102"/>
  <c r="G69" i="102"/>
  <c r="G67" i="102"/>
  <c r="G66" i="102"/>
  <c r="G65" i="102"/>
  <c r="G63" i="102"/>
  <c r="G62" i="102"/>
  <c r="G61" i="102"/>
  <c r="G59" i="102"/>
  <c r="G58" i="102"/>
  <c r="G57" i="102"/>
  <c r="G55" i="102"/>
  <c r="G54" i="102"/>
  <c r="G53" i="102"/>
  <c r="G51" i="102"/>
  <c r="G50" i="102"/>
  <c r="G49" i="102"/>
  <c r="G47" i="102"/>
  <c r="G46" i="102"/>
  <c r="G45" i="102"/>
  <c r="G43" i="102"/>
  <c r="G42" i="102"/>
  <c r="G41" i="102"/>
  <c r="G39" i="102"/>
  <c r="G38" i="102"/>
  <c r="G37" i="102"/>
  <c r="G33" i="102"/>
  <c r="G34" i="102"/>
  <c r="G35" i="102"/>
  <c r="G31" i="102"/>
  <c r="G30" i="102"/>
  <c r="G29" i="102"/>
  <c r="R106" i="102"/>
  <c r="G24" i="102"/>
  <c r="G25" i="102"/>
  <c r="G26" i="102"/>
  <c r="R107" i="102"/>
  <c r="R108" i="102"/>
</calcChain>
</file>

<file path=xl/sharedStrings.xml><?xml version="1.0" encoding="utf-8"?>
<sst xmlns="http://schemas.openxmlformats.org/spreadsheetml/2006/main" count="336" uniqueCount="228">
  <si>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</si>
  <si>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</si>
  <si>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</si>
  <si>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</si>
  <si>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</si>
  <si>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</si>
  <si>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</si>
  <si>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</si>
  <si>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</si>
  <si>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</si>
  <si>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</si>
  <si>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</si>
  <si>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</si>
  <si>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</si>
  <si>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</si>
  <si>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</si>
  <si>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</si>
  <si>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</si>
  <si>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</si>
  <si>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</si>
  <si>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</si>
  <si>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</si>
  <si>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ЗМС</t>
  </si>
  <si>
    <t>КМС</t>
  </si>
  <si>
    <t>Субъектов РФ</t>
  </si>
  <si>
    <t>ДАТА РОЖД.</t>
  </si>
  <si>
    <t>UCI ID</t>
  </si>
  <si>
    <t>1 СР</t>
  </si>
  <si>
    <t>ВСЕРОССИЙСКИЕ СОРЕВНОВАНИЯ</t>
  </si>
  <si>
    <t>Министерство по делам молодежи физической культуры и спорта Омской области</t>
  </si>
  <si>
    <t>Федерация велосипедного спорта Омской области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</si>
  <si>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</si>
  <si>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</si>
  <si>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</si>
  <si>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</si>
  <si>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</si>
  <si>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</si>
  <si>
    <t>ФРОЛОВ Игорь</t>
  </si>
  <si>
    <t>23.01.1990</t>
  </si>
  <si>
    <t/>
  </si>
  <si>
    <t>ФОКИН Михаил</t>
  </si>
  <si>
    <t>21.11.1997</t>
  </si>
  <si>
    <t>ФИРСАНОВ Сергей</t>
  </si>
  <si>
    <t>03.07.1982</t>
  </si>
  <si>
    <t>ОВЕЧКИН Артем</t>
  </si>
  <si>
    <t>11.07.1986</t>
  </si>
  <si>
    <t>ВОРОБЬЕВ Антон</t>
  </si>
  <si>
    <t>12.10.1990</t>
  </si>
  <si>
    <t>ДУЮНОВ Владислав</t>
  </si>
  <si>
    <t>07.06.1994</t>
  </si>
  <si>
    <t>МАРТЫНОВ Никита</t>
  </si>
  <si>
    <t>26.08.1999</t>
  </si>
  <si>
    <t>ШАРОВ Григорий</t>
  </si>
  <si>
    <t>14.09.2000</t>
  </si>
  <si>
    <t>ЧИРУХИН Михаил</t>
  </si>
  <si>
    <t>30.01.2000</t>
  </si>
  <si>
    <t>НЕКРАСОВ Константин</t>
  </si>
  <si>
    <t>04.04.1999</t>
  </si>
  <si>
    <t>БУТРЕХИН Юрий</t>
  </si>
  <si>
    <t>18.01.2001</t>
  </si>
  <si>
    <t>СЕРГЕЕВ Александр</t>
  </si>
  <si>
    <t>09.01.1982</t>
  </si>
  <si>
    <t>СОКОЛОВ Дмитрий</t>
  </si>
  <si>
    <t>19.03.1988</t>
  </si>
  <si>
    <t>СВЕШНИКОВ Кирилл</t>
  </si>
  <si>
    <t>10.02.1992</t>
  </si>
  <si>
    <t>ВДОВИН Александр</t>
  </si>
  <si>
    <t>21.08.1993</t>
  </si>
  <si>
    <t>НИКИФОРОВ Арсений</t>
  </si>
  <si>
    <t>29.01.1998</t>
  </si>
  <si>
    <t>МАЛЬНЕВ Сергей</t>
  </si>
  <si>
    <t>08.08.1998</t>
  </si>
  <si>
    <t>СМИРНОВ Александр</t>
  </si>
  <si>
    <t>10.02.1998</t>
  </si>
  <si>
    <t>СМИРНОВ Иван</t>
  </si>
  <si>
    <t>14.01.1999</t>
  </si>
  <si>
    <t>МУХОМЕДЬЯРОВ Дмитрий</t>
  </si>
  <si>
    <t>24.05.1999</t>
  </si>
  <si>
    <t>ЗУБОВ Матвей</t>
  </si>
  <si>
    <t>22.01.1991</t>
  </si>
  <si>
    <t>ГЕРАСИМОВ Иван</t>
  </si>
  <si>
    <t>13.03.1999</t>
  </si>
  <si>
    <t>САЗАНОВ Андрей</t>
  </si>
  <si>
    <t>25.01.1994</t>
  </si>
  <si>
    <t>ЗАЦЕПИН Сергей</t>
  </si>
  <si>
    <t>14.11.2000</t>
  </si>
  <si>
    <t>СВЕШНИКОВ Павел</t>
  </si>
  <si>
    <t>03.06.1998</t>
  </si>
  <si>
    <t>ПОПОВ Антон</t>
  </si>
  <si>
    <t>15.07.1999</t>
  </si>
  <si>
    <t>ИЛЬЧЕНКО Владимир</t>
  </si>
  <si>
    <t>30.04.1996</t>
  </si>
  <si>
    <t>МАНАКОВ Виктор</t>
  </si>
  <si>
    <t>09.06.1992</t>
  </si>
  <si>
    <t>СИМАКОВ Олег</t>
  </si>
  <si>
    <t>10.05.2001</t>
  </si>
  <si>
    <t>ЕРЕМИН Евгений</t>
  </si>
  <si>
    <t>01.10.2001</t>
  </si>
  <si>
    <t>ГАЛКИН Максим</t>
  </si>
  <si>
    <t>21.03.1998</t>
  </si>
  <si>
    <t>ЗОТОВ Евгений</t>
  </si>
  <si>
    <t>20.08.1994</t>
  </si>
  <si>
    <t>БАЙДИКОВ Илья</t>
  </si>
  <si>
    <t>20.07.1996</t>
  </si>
  <si>
    <t>ГРИГОРЯН Степан</t>
  </si>
  <si>
    <t>27.03.1994</t>
  </si>
  <si>
    <t>ЗВЕРКОВ Евгений</t>
  </si>
  <si>
    <t>02.02.1993</t>
  </si>
  <si>
    <t>КОМИН Александр</t>
  </si>
  <si>
    <t>12.04.1995</t>
  </si>
  <si>
    <t>КНЯЗЕВ Никита</t>
  </si>
  <si>
    <t>02.04.2000</t>
  </si>
  <si>
    <t>КУЛИКОВ Сергей</t>
  </si>
  <si>
    <t>31.10.1996</t>
  </si>
  <si>
    <t>МАЙКИН Роман</t>
  </si>
  <si>
    <t>14.08.1990</t>
  </si>
  <si>
    <t>МАМЫКИН Матвей</t>
  </si>
  <si>
    <t>31.10.1994</t>
  </si>
  <si>
    <t>НИКОЛАЕВ Сергей</t>
  </si>
  <si>
    <t>05.02.1988</t>
  </si>
  <si>
    <t>ПРОХОРОВ Евгений</t>
  </si>
  <si>
    <t>07.12.1986</t>
  </si>
  <si>
    <t>ВОРОБЬЕВ Данил</t>
  </si>
  <si>
    <t>25.12.2001</t>
  </si>
  <si>
    <t>РОСТОВЦЕВ Сергей</t>
  </si>
  <si>
    <t>02.06.1997</t>
  </si>
  <si>
    <t>Тульская область</t>
  </si>
  <si>
    <t>НОВИКОВ Савва</t>
  </si>
  <si>
    <t>27.07.1999</t>
  </si>
  <si>
    <t>ЕРШОВ Артур</t>
  </si>
  <si>
    <t>07.03.1990</t>
  </si>
  <si>
    <t>ЖУРКИН Николай</t>
  </si>
  <si>
    <t>05.05.1991</t>
  </si>
  <si>
    <t>Краснодарский край</t>
  </si>
  <si>
    <t>ПРОНИН Константин</t>
  </si>
  <si>
    <t>10.01.2001</t>
  </si>
  <si>
    <t>Свердловская область</t>
  </si>
  <si>
    <t>УЛАНОВ Никита</t>
  </si>
  <si>
    <t>21.08.2000</t>
  </si>
  <si>
    <t>ОВЧИННИКОВ Евгений</t>
  </si>
  <si>
    <t>20.07.2000</t>
  </si>
  <si>
    <t>ВЬЮНОШЕВ Михаил</t>
  </si>
  <si>
    <t>24.11.2001</t>
  </si>
  <si>
    <t>ПЛАКУШКИН Сергей</t>
  </si>
  <si>
    <t>27.05.1997</t>
  </si>
  <si>
    <t>КУСТАДИНЧЕВ Роман</t>
  </si>
  <si>
    <t>03.08.1995</t>
  </si>
  <si>
    <t>СУЧКОВ Василий</t>
  </si>
  <si>
    <t>05.07.1994</t>
  </si>
  <si>
    <t>СЕРДЮКОВ Евгений</t>
  </si>
  <si>
    <t>05.03.2001</t>
  </si>
  <si>
    <t>ОВЧАРОВ Валерий</t>
  </si>
  <si>
    <t>15.05.2001</t>
  </si>
  <si>
    <t>Республика Крым</t>
  </si>
  <si>
    <t>РОЖДЕСТВЕНСКИЙ Александр</t>
  </si>
  <si>
    <t>28.04.2000</t>
  </si>
  <si>
    <t>НИЧИПУРЕНКО Павел</t>
  </si>
  <si>
    <t>30.10.1998</t>
  </si>
  <si>
    <t>КИРЖАЙКИН Никита</t>
  </si>
  <si>
    <t>04.10.1993</t>
  </si>
  <si>
    <t>КАЗАНОВ Евгений</t>
  </si>
  <si>
    <t>14.07.1998</t>
  </si>
  <si>
    <t>Забайкальский край</t>
  </si>
  <si>
    <t>ЗАБОРСКИЙ Владислав</t>
  </si>
  <si>
    <t>14.05.1993</t>
  </si>
  <si>
    <t>ШМЫГУН Андрей</t>
  </si>
  <si>
    <t>08.12.1976</t>
  </si>
  <si>
    <t>НЫРКОВ Дмитрий</t>
  </si>
  <si>
    <t>16.02.1992</t>
  </si>
  <si>
    <t>АКИНДИНОВ Александр</t>
  </si>
  <si>
    <t>22.11.1971</t>
  </si>
  <si>
    <t>Курская область</t>
  </si>
  <si>
    <t>АРХИПОВ Дмитрий</t>
  </si>
  <si>
    <t>20.07.1983</t>
  </si>
  <si>
    <t>МАЦНЕВ Алексей</t>
  </si>
  <si>
    <t>11.03.1985</t>
  </si>
  <si>
    <t>МОИСЕЕВ Глеб</t>
  </si>
  <si>
    <t>24.08.1984</t>
  </si>
  <si>
    <t>ВАСИЛИОГЛО Павел</t>
  </si>
  <si>
    <t>18.12.2000</t>
  </si>
  <si>
    <t>СТАРЧЕНКО Никита</t>
  </si>
  <si>
    <t>07.12.1998</t>
  </si>
  <si>
    <t>СТЕПАНОВ Владислав</t>
  </si>
  <si>
    <t>18.07.1999</t>
  </si>
  <si>
    <t>ЛУКЬЯНОВ Никита</t>
  </si>
  <si>
    <t>01.11.2000</t>
  </si>
  <si>
    <t>СТРЕЛКОВ Никита</t>
  </si>
  <si>
    <t>24.10.2001</t>
  </si>
  <si>
    <t>КУЛАКОВ Максим</t>
  </si>
  <si>
    <t>ТЕРЕШЕНОК Виталий</t>
  </si>
  <si>
    <t>23.06.2001</t>
  </si>
  <si>
    <t>Омская область</t>
  </si>
  <si>
    <t>БОРЗОВ Дмитрий</t>
  </si>
  <si>
    <t>14.12.1999</t>
  </si>
  <si>
    <t>Новосибирская область</t>
  </si>
  <si>
    <t>МЕСТО ПРОВЕДЕНИЯ: г. Омск</t>
  </si>
  <si>
    <t xml:space="preserve">НАЧАЛО ГОНКИ: 11ч 00м </t>
  </si>
  <si>
    <t>Температура: +15/+18</t>
  </si>
  <si>
    <t>Влажность: 51%</t>
  </si>
  <si>
    <t>СТАТИСТИКА ГОНКИ</t>
  </si>
  <si>
    <t>Московская область</t>
  </si>
  <si>
    <t>Санкт-Петербург</t>
  </si>
  <si>
    <t>Москва</t>
  </si>
  <si>
    <t>ТЕРРИТОРИАЛЬНАЯ ПРИНАДЛЕЖНОСТЬ</t>
  </si>
  <si>
    <t>Самарская область</t>
  </si>
  <si>
    <t>НФ</t>
  </si>
  <si>
    <t>НС</t>
  </si>
  <si>
    <t>2 СР</t>
  </si>
  <si>
    <t>3 СР</t>
  </si>
  <si>
    <t>Мужчины</t>
  </si>
  <si>
    <t>ДАТА ПРОВЕДЕНИЯ: 28 марта 2022 года</t>
  </si>
  <si>
    <t>ОКОНЧАНИЕ ГОНКИ: 12ч 07м</t>
  </si>
  <si>
    <t>ВОСТРУХИН М.Н. (ВК, г. САРАТОВ)</t>
  </si>
  <si>
    <t>ВЛАСКИНА Е.В. (ВК, г. САМАРА)</t>
  </si>
  <si>
    <t>АЗАРОВ С.С. (ВК, САНКТ-ПЕТЕРБУРГ)</t>
  </si>
  <si>
    <t>шоссе - командная гонка преследования 4 км</t>
  </si>
  <si>
    <t>№ ВРВС: 0080391611Я</t>
  </si>
  <si>
    <t xml:space="preserve">НАЗВАНИЕ ТРАССЫ / РЕГ. НОМЕР: </t>
  </si>
  <si>
    <t>0-1 км</t>
  </si>
  <si>
    <t>1-2 км</t>
  </si>
  <si>
    <t>2-3 км</t>
  </si>
  <si>
    <t>3-4 км</t>
  </si>
  <si>
    <t>ВРЕМЯ НА ПРОМЕЖУТОЧНЫХ ФИНИШАХ</t>
  </si>
  <si>
    <t>дерево</t>
  </si>
  <si>
    <t>ПОКРЫТИЕ ТРЕКА:</t>
  </si>
  <si>
    <t>ДЛИНА ТРЕКА (м):</t>
  </si>
  <si>
    <t>ДИСТАНЦИЯ (км) / 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</si>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</sst>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h:mm:ss.00"/>
    <numFmt numFmtId="166" formatCode="mm:ss.00"/>
    <numFmt numFmtId="167" formatCode="m:ss.00"/>
  </numFmts>
  <fonts count="24" x14ac:knownFonts="1">
    <font>
      <sz val="10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14" fontId="9" fillId="0" borderId="0" xfId="2" applyNumberFormat="1" applyFont="1" applyAlignment="1">
      <alignment vertical="center"/>
    </xf>
    <xf numFmtId="2" fontId="9" fillId="0" borderId="0" xfId="2" applyNumberFormat="1" applyFont="1" applyAlignment="1">
      <alignment vertical="center"/>
    </xf>
    <xf numFmtId="0" fontId="3" fillId="0" borderId="0" xfId="2" applyFont="1" applyAlignment="1">
      <alignment horizontal="left" vertical="center"/>
    </xf>
    <xf numFmtId="14" fontId="8" fillId="0" borderId="0" xfId="2" applyNumberFormat="1" applyFont="1" applyAlignment="1">
      <alignment vertical="center"/>
    </xf>
    <xf numFmtId="14" fontId="8" fillId="0" borderId="0" xfId="2" applyNumberFormat="1" applyFont="1" applyAlignment="1">
      <alignment horizontal="right" vertical="center"/>
    </xf>
    <xf numFmtId="165" fontId="12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/>
    </xf>
    <xf numFmtId="0" fontId="8" fillId="0" borderId="0" xfId="2" applyFont="1" applyAlignment="1">
      <alignment horizontal="right" vertical="center"/>
    </xf>
    <xf numFmtId="2" fontId="8" fillId="0" borderId="0" xfId="2" applyNumberFormat="1" applyFont="1" applyAlignment="1">
      <alignment vertical="center"/>
    </xf>
    <xf numFmtId="14" fontId="8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justify"/>
    </xf>
    <xf numFmtId="0" fontId="7" fillId="0" borderId="0" xfId="7" applyFont="1" applyAlignment="1">
      <alignment vertical="center" wrapText="1"/>
    </xf>
    <xf numFmtId="14" fontId="11" fillId="0" borderId="0" xfId="2" applyNumberFormat="1" applyFont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 wrapText="1"/>
    </xf>
    <xf numFmtId="165" fontId="16" fillId="0" borderId="0" xfId="2" applyNumberFormat="1" applyFont="1" applyAlignment="1">
      <alignment vertical="center" wrapText="1"/>
    </xf>
    <xf numFmtId="0" fontId="15" fillId="0" borderId="0" xfId="2" applyFont="1" applyAlignment="1">
      <alignment vertical="center" wrapText="1"/>
    </xf>
    <xf numFmtId="2" fontId="15" fillId="0" borderId="0" xfId="2" applyNumberFormat="1" applyFont="1" applyAlignment="1">
      <alignment vertical="center" wrapText="1"/>
    </xf>
    <xf numFmtId="0" fontId="8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165" fontId="13" fillId="0" borderId="0" xfId="2" applyNumberFormat="1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2" fontId="14" fillId="0" borderId="0" xfId="2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9" fontId="8" fillId="0" borderId="0" xfId="2" applyNumberFormat="1" applyFont="1" applyAlignment="1">
      <alignment horizontal="left" vertical="center"/>
    </xf>
    <xf numFmtId="49" fontId="14" fillId="0" borderId="0" xfId="2" applyNumberFormat="1" applyFont="1" applyAlignment="1">
      <alignment horizontal="left" vertical="center"/>
    </xf>
    <xf numFmtId="1" fontId="13" fillId="0" borderId="0" xfId="2" applyNumberFormat="1" applyFont="1" applyAlignment="1">
      <alignment horizontal="right" vertical="center"/>
    </xf>
    <xf numFmtId="49" fontId="14" fillId="0" borderId="0" xfId="2" applyNumberFormat="1" applyFont="1" applyAlignment="1">
      <alignment vertical="center"/>
    </xf>
    <xf numFmtId="0" fontId="12" fillId="0" borderId="0" xfId="2" applyFont="1" applyAlignment="1">
      <alignment horizontal="right" vertical="center"/>
    </xf>
    <xf numFmtId="49" fontId="8" fillId="0" borderId="0" xfId="2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2" fontId="8" fillId="0" borderId="0" xfId="0" applyNumberFormat="1" applyFont="1" applyAlignment="1">
      <alignment vertical="center"/>
    </xf>
    <xf numFmtId="165" fontId="12" fillId="0" borderId="0" xfId="2" applyNumberFormat="1" applyFont="1" applyAlignment="1">
      <alignment horizontal="center" vertical="center"/>
    </xf>
    <xf numFmtId="14" fontId="11" fillId="0" borderId="0" xfId="2" applyNumberFormat="1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165" fontId="9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165" fontId="8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 wrapText="1"/>
    </xf>
    <xf numFmtId="0" fontId="15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5" fillId="0" borderId="0" xfId="2" applyFont="1" applyAlignment="1">
      <alignment horizontal="center" vertical="center" wrapText="1"/>
    </xf>
    <xf numFmtId="14" fontId="8" fillId="0" borderId="1" xfId="2" applyNumberFormat="1" applyFont="1" applyBorder="1" applyAlignment="1">
      <alignment horizontal="right" vertical="center"/>
    </xf>
    <xf numFmtId="0" fontId="8" fillId="0" borderId="1" xfId="2" applyFont="1" applyBorder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0" xfId="8" applyFont="1" applyFill="1" applyAlignment="1">
      <alignment horizontal="center" vertical="center" wrapText="1"/>
    </xf>
    <xf numFmtId="0" fontId="12" fillId="0" borderId="0" xfId="2" applyFont="1" applyAlignment="1">
      <alignment vertical="center"/>
    </xf>
    <xf numFmtId="165" fontId="8" fillId="0" borderId="0" xfId="2" applyNumberFormat="1" applyFont="1" applyAlignment="1">
      <alignment horizontal="left" vertical="center"/>
    </xf>
    <xf numFmtId="165" fontId="8" fillId="0" borderId="0" xfId="2" applyNumberFormat="1" applyFont="1" applyAlignment="1">
      <alignment horizontal="right" vertical="center"/>
    </xf>
    <xf numFmtId="1" fontId="8" fillId="0" borderId="0" xfId="2" applyNumberFormat="1" applyFont="1" applyAlignment="1">
      <alignment vertical="center"/>
    </xf>
    <xf numFmtId="166" fontId="11" fillId="0" borderId="0" xfId="2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67" fontId="11" fillId="0" borderId="0" xfId="2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66" fontId="10" fillId="0" borderId="0" xfId="2" applyNumberFormat="1" applyFont="1" applyAlignment="1">
      <alignment horizontal="center" vertical="center"/>
    </xf>
    <xf numFmtId="166" fontId="22" fillId="0" borderId="0" xfId="0" applyNumberFormat="1" applyFont="1" applyAlignment="1">
      <alignment horizontal="center" vertical="center"/>
    </xf>
    <xf numFmtId="166" fontId="23" fillId="0" borderId="0" xfId="7" applyNumberFormat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2" fillId="2" borderId="0" xfId="2" applyFont="1" applyFill="1" applyAlignment="1">
      <alignment horizontal="center" vertical="center" wrapText="1"/>
    </xf>
    <xf numFmtId="0" fontId="12" fillId="2" borderId="0" xfId="8" applyFont="1" applyFill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2" fontId="12" fillId="2" borderId="0" xfId="8" applyNumberFormat="1" applyFont="1" applyFill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12" fillId="2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165" fontId="8" fillId="0" borderId="0" xfId="2" applyNumberFormat="1" applyFont="1" applyAlignment="1">
      <alignment horizontal="left" vertical="center"/>
    </xf>
    <xf numFmtId="165" fontId="12" fillId="2" borderId="0" xfId="2" applyNumberFormat="1" applyFont="1" applyFill="1" applyAlignment="1">
      <alignment horizontal="center" vertical="center"/>
    </xf>
    <xf numFmtId="14" fontId="8" fillId="0" borderId="0" xfId="2" applyNumberFormat="1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13" fillId="2" borderId="0" xfId="2" applyFont="1" applyFill="1" applyAlignment="1">
      <alignment horizontal="center" vertical="center"/>
    </xf>
    <xf numFmtId="0" fontId="18" fillId="0" borderId="0" xfId="2" applyFont="1" applyAlignment="1">
      <alignment horizontal="center" vertical="center"/>
    </xf>
    <xf numFmtId="14" fontId="12" fillId="2" borderId="0" xfId="8" applyNumberFormat="1" applyFont="1" applyFill="1" applyAlignment="1">
      <alignment horizontal="center" vertical="center" wrapText="1"/>
    </xf>
    <xf numFmtId="0" fontId="17" fillId="0" borderId="0" xfId="2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ID4938_RS_1" xfId="7" xr:uid="{00000000-0005-0000-0000-000007000000}"/>
    <cellStyle name="Обычный_Стартовый протокол Смирнов_20101106_Results" xfId="8" xr:uid="{00000000-0005-0000-0000-000008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176893</xdr:colOff>
      <xdr:row>2</xdr:row>
      <xdr:rowOff>195744</xdr:rowOff>
    </xdr:to>
    <xdr:pic>
      <xdr:nvPicPr>
        <xdr:cNvPr id="1083" name="Рисунок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639536" cy="71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0</xdr:row>
      <xdr:rowOff>55789</xdr:rowOff>
    </xdr:from>
    <xdr:to>
      <xdr:col>2</xdr:col>
      <xdr:colOff>1000125</xdr:colOff>
      <xdr:row>2</xdr:row>
      <xdr:rowOff>198664</xdr:rowOff>
    </xdr:to>
    <xdr:pic>
      <xdr:nvPicPr>
        <xdr:cNvPr id="1084" name="Рисунок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893" y="55789"/>
          <a:ext cx="1054553" cy="6871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842283</xdr:colOff>
      <xdr:row>0</xdr:row>
      <xdr:rowOff>68036</xdr:rowOff>
    </xdr:from>
    <xdr:to>
      <xdr:col>18</xdr:col>
      <xdr:colOff>1</xdr:colOff>
      <xdr:row>3</xdr:row>
      <xdr:rowOff>220436</xdr:rowOff>
    </xdr:to>
    <xdr:pic>
      <xdr:nvPicPr>
        <xdr:cNvPr id="1085" name="Рисунок 3" descr="Coat of arms of Omsk Oblast.sv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2497" y="68036"/>
          <a:ext cx="994682" cy="968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outlinePr summaryBelow="0"/>
    <pageSetUpPr fitToPage="1"/>
  </sheetPr>
  <dimension ref="A1:AC121"/>
  <sheetViews>
    <sheetView tabSelected="1" view="pageBreakPreview" zoomScale="70" zoomScaleNormal="70" zoomScaleSheetLayoutView="70" zoomScalePageLayoutView="84" workbookViewId="0">
      <selection activeCell="H15" sqref="H15:R15"/>
    </sheetView>
  </sheetViews>
  <sheetFormatPr defaultColWidth="9.109375" defaultRowHeight="13.8" x14ac:dyDescent="0.25"/>
  <cols>
    <col min="1" max="1" width="7" style="1" customWidth="1"/>
    <col min="2" max="2" width="7.88671875" style="2" customWidth="1"/>
    <col min="3" max="3" width="15" style="2" bestFit="1" customWidth="1"/>
    <col min="4" max="4" width="31.33203125" style="1" customWidth="1"/>
    <col min="5" max="5" width="11.6640625" style="6" customWidth="1"/>
    <col min="6" max="6" width="10.33203125" style="1" customWidth="1"/>
    <col min="7" max="7" width="25.109375" style="1" customWidth="1"/>
    <col min="8" max="12" width="10.109375" style="1" customWidth="1"/>
    <col min="13" max="13" width="10.109375" style="8" customWidth="1"/>
    <col min="14" max="14" width="10.88671875" style="8" customWidth="1"/>
    <col min="15" max="15" width="11.6640625" style="1" customWidth="1"/>
    <col min="16" max="16" width="10.88671875" style="11" customWidth="1"/>
    <col min="17" max="17" width="13.33203125" style="1" customWidth="1"/>
    <col min="18" max="18" width="14.33203125" style="1" customWidth="1"/>
    <col min="19" max="16384" width="9.109375" style="1"/>
  </cols>
  <sheetData>
    <row r="1" spans="1:22" s="43" customFormat="1" ht="21.75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22" s="43" customFormat="1" ht="21.75" customHeight="1" x14ac:dyDescent="0.25">
      <c r="A2" s="84" t="s">
        <v>29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22" s="43" customFormat="1" ht="21.75" customHeight="1" x14ac:dyDescent="0.25">
      <c r="A3" s="84" t="s">
        <v>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22" s="43" customFormat="1" ht="21.75" customHeight="1" x14ac:dyDescent="0.25">
      <c r="A4" s="84" t="s">
        <v>30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22" s="43" customFormat="1" ht="9" customHeight="1" x14ac:dyDescent="0.25">
      <c r="A5" s="84" t="s">
        <v>39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1:22" s="45" customFormat="1" ht="25.8" x14ac:dyDescent="0.25">
      <c r="A6" s="85" t="s">
        <v>28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44"/>
      <c r="T6" s="44"/>
      <c r="U6" s="44"/>
      <c r="V6" s="44"/>
    </row>
    <row r="7" spans="1:22" s="43" customFormat="1" ht="18" customHeight="1" x14ac:dyDescent="0.25">
      <c r="A7" s="87" t="s">
        <v>12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</row>
    <row r="8" spans="1:22" s="43" customFormat="1" ht="6.75" customHeight="1" x14ac:dyDescent="0.25">
      <c r="A8" s="87" t="s">
        <v>39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</row>
    <row r="9" spans="1:22" s="43" customFormat="1" ht="19.5" customHeight="1" x14ac:dyDescent="0.25">
      <c r="A9" s="87" t="s">
        <v>17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</row>
    <row r="10" spans="1:22" s="43" customFormat="1" ht="18" customHeight="1" x14ac:dyDescent="0.25">
      <c r="A10" s="87" t="s">
        <v>215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</row>
    <row r="11" spans="1:22" s="43" customFormat="1" ht="19.5" customHeight="1" x14ac:dyDescent="0.25">
      <c r="A11" s="87" t="s">
        <v>209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</row>
    <row r="12" spans="1:22" ht="5.25" customHeight="1" x14ac:dyDescent="0.25">
      <c r="A12" s="89" t="s">
        <v>39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</row>
    <row r="13" spans="1:22" ht="15.6" x14ac:dyDescent="0.25">
      <c r="A13" s="75" t="s">
        <v>195</v>
      </c>
      <c r="B13" s="75"/>
      <c r="C13" s="75"/>
      <c r="D13" s="75"/>
      <c r="E13" s="3"/>
      <c r="F13" s="46" t="s">
        <v>196</v>
      </c>
      <c r="G13" s="46"/>
      <c r="H13" s="46"/>
      <c r="I13" s="46"/>
      <c r="J13" s="46"/>
      <c r="K13" s="46"/>
      <c r="L13" s="46"/>
      <c r="M13" s="47"/>
      <c r="N13" s="47"/>
      <c r="P13" s="4"/>
      <c r="Q13" s="48"/>
      <c r="R13" s="48" t="s">
        <v>216</v>
      </c>
    </row>
    <row r="14" spans="1:22" ht="15.6" x14ac:dyDescent="0.25">
      <c r="A14" s="75" t="s">
        <v>210</v>
      </c>
      <c r="B14" s="75"/>
      <c r="C14" s="75"/>
      <c r="D14" s="75"/>
      <c r="E14" s="3"/>
      <c r="F14" s="5" t="s">
        <v>211</v>
      </c>
      <c r="G14" s="5"/>
      <c r="H14" s="5"/>
      <c r="I14" s="5"/>
      <c r="J14" s="5"/>
      <c r="K14" s="5"/>
      <c r="L14" s="5"/>
      <c r="M14" s="47"/>
      <c r="N14" s="47"/>
      <c r="P14" s="4"/>
      <c r="Q14" s="48"/>
      <c r="R14" s="48" t="s">
        <v>227</v>
      </c>
    </row>
    <row r="15" spans="1:22" x14ac:dyDescent="0.25">
      <c r="A15" s="76" t="s">
        <v>7</v>
      </c>
      <c r="B15" s="76"/>
      <c r="C15" s="76"/>
      <c r="D15" s="76"/>
      <c r="E15" s="76"/>
      <c r="F15" s="76"/>
      <c r="G15" s="77"/>
      <c r="H15" s="82" t="s">
        <v>1</v>
      </c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22" x14ac:dyDescent="0.25">
      <c r="A16" s="1" t="s">
        <v>13</v>
      </c>
      <c r="E16" s="7"/>
      <c r="G16" s="56"/>
      <c r="H16" s="81" t="s">
        <v>217</v>
      </c>
      <c r="I16" s="81"/>
      <c r="J16" s="81"/>
      <c r="K16" s="81"/>
      <c r="L16" s="81"/>
      <c r="M16" s="81"/>
      <c r="N16" s="81"/>
      <c r="O16" s="81"/>
      <c r="P16" s="81"/>
      <c r="Q16" s="81"/>
      <c r="R16" s="81"/>
    </row>
    <row r="17" spans="1:18" x14ac:dyDescent="0.25">
      <c r="A17" s="1" t="s">
        <v>14</v>
      </c>
      <c r="D17" s="10"/>
      <c r="G17" s="55" t="s">
        <v>212</v>
      </c>
      <c r="H17" s="49" t="s">
        <v>224</v>
      </c>
      <c r="I17" s="49"/>
      <c r="J17" s="49"/>
      <c r="K17" s="49"/>
      <c r="L17" s="49"/>
      <c r="M17" s="49"/>
      <c r="N17" s="49"/>
      <c r="O17" s="49"/>
      <c r="P17" s="49"/>
      <c r="Q17" s="49"/>
      <c r="R17" s="61" t="s">
        <v>223</v>
      </c>
    </row>
    <row r="18" spans="1:18" x14ac:dyDescent="0.25">
      <c r="A18" s="1" t="s">
        <v>15</v>
      </c>
      <c r="D18" s="10"/>
      <c r="G18" s="55" t="s">
        <v>213</v>
      </c>
      <c r="H18" s="49" t="s">
        <v>225</v>
      </c>
      <c r="I18" s="49"/>
      <c r="J18" s="49"/>
      <c r="K18" s="49"/>
      <c r="L18" s="49"/>
      <c r="M18" s="49"/>
      <c r="N18" s="49"/>
      <c r="O18" s="49"/>
      <c r="P18" s="49"/>
      <c r="Q18" s="49"/>
      <c r="R18" s="62">
        <v>250</v>
      </c>
    </row>
    <row r="19" spans="1:18" x14ac:dyDescent="0.25">
      <c r="A19" s="1" t="s">
        <v>11</v>
      </c>
      <c r="G19" s="55" t="s">
        <v>214</v>
      </c>
      <c r="H19" s="60" t="s">
        <v>226</v>
      </c>
      <c r="I19" s="60"/>
      <c r="L19" s="7"/>
      <c r="M19" s="49"/>
      <c r="N19" s="49"/>
      <c r="P19" s="2">
        <v>4</v>
      </c>
      <c r="R19" s="10">
        <v>16</v>
      </c>
    </row>
    <row r="20" spans="1:18" ht="7.5" customHeight="1" x14ac:dyDescent="0.25">
      <c r="G20" s="56"/>
    </row>
    <row r="21" spans="1:18" s="59" customFormat="1" ht="21" customHeight="1" x14ac:dyDescent="0.25">
      <c r="A21" s="78" t="s">
        <v>4</v>
      </c>
      <c r="B21" s="72" t="s">
        <v>9</v>
      </c>
      <c r="C21" s="72" t="s">
        <v>26</v>
      </c>
      <c r="D21" s="72" t="s">
        <v>2</v>
      </c>
      <c r="E21" s="88" t="s">
        <v>25</v>
      </c>
      <c r="F21" s="72" t="s">
        <v>6</v>
      </c>
      <c r="G21" s="72" t="s">
        <v>203</v>
      </c>
      <c r="H21" s="71" t="s">
        <v>222</v>
      </c>
      <c r="I21" s="71"/>
      <c r="J21" s="71"/>
      <c r="K21" s="71"/>
      <c r="L21" s="71"/>
      <c r="M21" s="71"/>
      <c r="N21" s="72" t="s">
        <v>5</v>
      </c>
      <c r="O21" s="72" t="s">
        <v>21</v>
      </c>
      <c r="P21" s="74" t="s">
        <v>18</v>
      </c>
      <c r="Q21" s="71" t="s">
        <v>20</v>
      </c>
      <c r="R21" s="71" t="s">
        <v>10</v>
      </c>
    </row>
    <row r="22" spans="1:18" s="59" customFormat="1" ht="13.5" customHeight="1" x14ac:dyDescent="0.25">
      <c r="A22" s="78"/>
      <c r="B22" s="72"/>
      <c r="C22" s="72"/>
      <c r="D22" s="72"/>
      <c r="E22" s="88"/>
      <c r="F22" s="72"/>
      <c r="G22" s="72"/>
      <c r="H22" s="58" t="s">
        <v>218</v>
      </c>
      <c r="I22" s="72" t="s">
        <v>219</v>
      </c>
      <c r="J22" s="72"/>
      <c r="K22" s="72" t="s">
        <v>220</v>
      </c>
      <c r="L22" s="72"/>
      <c r="M22" s="58" t="s">
        <v>221</v>
      </c>
      <c r="N22" s="72"/>
      <c r="O22" s="72"/>
      <c r="P22" s="74"/>
      <c r="Q22" s="71"/>
      <c r="R22" s="71"/>
    </row>
    <row r="23" spans="1:18" s="53" customFormat="1" ht="21.75" customHeight="1" x14ac:dyDescent="0.25">
      <c r="A23" s="73">
        <v>1</v>
      </c>
      <c r="B23" s="50">
        <v>1</v>
      </c>
      <c r="C23" s="50">
        <v>10007454028</v>
      </c>
      <c r="D23" s="51" t="s">
        <v>37</v>
      </c>
      <c r="E23" s="42" t="s">
        <v>38</v>
      </c>
      <c r="F23" s="17" t="s">
        <v>19</v>
      </c>
      <c r="G23" s="52" t="s">
        <v>200</v>
      </c>
      <c r="H23" s="68">
        <v>7.3993055555555563E-4</v>
      </c>
      <c r="I23" s="68">
        <v>6.6932870370370367E-4</v>
      </c>
      <c r="J23" s="63">
        <f>SUM(H23,I23)</f>
        <v>1.4092592592592594E-3</v>
      </c>
      <c r="K23" s="68">
        <v>6.8495370370370368E-4</v>
      </c>
      <c r="L23" s="63">
        <f>SUM(J23,K23)</f>
        <v>2.0942129629629631E-3</v>
      </c>
      <c r="M23" s="68">
        <v>6.9224537037037041E-4</v>
      </c>
      <c r="N23" s="67">
        <f>SUM(L23,M23)</f>
        <v>2.7864583333333335E-3</v>
      </c>
      <c r="O23" s="65" t="s">
        <v>39</v>
      </c>
      <c r="P23" s="64">
        <f>$P$19/((N23*24))</f>
        <v>59.813084112149532</v>
      </c>
      <c r="Q23" s="9" t="s">
        <v>19</v>
      </c>
      <c r="R23" s="50"/>
    </row>
    <row r="24" spans="1:18" s="53" customFormat="1" ht="21.75" customHeight="1" x14ac:dyDescent="0.25">
      <c r="A24" s="73"/>
      <c r="B24" s="9">
        <v>2</v>
      </c>
      <c r="C24" s="50">
        <v>10014388417</v>
      </c>
      <c r="D24" s="51" t="s">
        <v>40</v>
      </c>
      <c r="E24" s="42" t="s">
        <v>41</v>
      </c>
      <c r="F24" s="17" t="s">
        <v>19</v>
      </c>
      <c r="G24" s="52" t="str">
        <f>G23</f>
        <v>Московская область</v>
      </c>
      <c r="H24" s="68"/>
      <c r="I24" s="68"/>
      <c r="J24" s="63"/>
      <c r="K24" s="68"/>
      <c r="L24" s="63"/>
      <c r="M24" s="68"/>
      <c r="N24" s="67"/>
      <c r="O24" s="65"/>
      <c r="P24" s="64"/>
      <c r="Q24" s="9" t="s">
        <v>19</v>
      </c>
      <c r="R24" s="50"/>
    </row>
    <row r="25" spans="1:18" s="53" customFormat="1" ht="21.75" customHeight="1" x14ac:dyDescent="0.25">
      <c r="A25" s="73"/>
      <c r="B25" s="50">
        <v>3</v>
      </c>
      <c r="C25" s="50">
        <v>10002652528</v>
      </c>
      <c r="D25" s="51" t="s">
        <v>42</v>
      </c>
      <c r="E25" s="42" t="s">
        <v>43</v>
      </c>
      <c r="F25" s="17" t="s">
        <v>16</v>
      </c>
      <c r="G25" s="52" t="str">
        <f>G23</f>
        <v>Московская область</v>
      </c>
      <c r="H25" s="68"/>
      <c r="I25" s="68"/>
      <c r="J25" s="63"/>
      <c r="K25" s="68"/>
      <c r="L25" s="63"/>
      <c r="M25" s="68"/>
      <c r="N25" s="67"/>
      <c r="O25" s="65"/>
      <c r="P25" s="64"/>
      <c r="Q25" s="9" t="s">
        <v>19</v>
      </c>
      <c r="R25" s="50"/>
    </row>
    <row r="26" spans="1:18" s="53" customFormat="1" ht="21.75" customHeight="1" x14ac:dyDescent="0.25">
      <c r="A26" s="73"/>
      <c r="B26" s="50">
        <v>4</v>
      </c>
      <c r="C26" s="50">
        <v>10005953861</v>
      </c>
      <c r="D26" s="51" t="s">
        <v>44</v>
      </c>
      <c r="E26" s="42" t="s">
        <v>45</v>
      </c>
      <c r="F26" s="17" t="s">
        <v>16</v>
      </c>
      <c r="G26" s="52" t="str">
        <f>G23</f>
        <v>Московская область</v>
      </c>
      <c r="H26" s="68"/>
      <c r="I26" s="68"/>
      <c r="J26" s="63"/>
      <c r="K26" s="68"/>
      <c r="L26" s="63"/>
      <c r="M26" s="68"/>
      <c r="N26" s="67"/>
      <c r="O26" s="65"/>
      <c r="P26" s="64"/>
      <c r="Q26" s="9" t="s">
        <v>19</v>
      </c>
      <c r="R26" s="50"/>
    </row>
    <row r="27" spans="1:18" s="53" customFormat="1" ht="21.75" customHeight="1" x14ac:dyDescent="0.25">
      <c r="A27" s="73"/>
      <c r="B27" s="50"/>
      <c r="C27" s="50"/>
      <c r="D27" s="51"/>
      <c r="E27" s="42"/>
      <c r="F27" s="17"/>
      <c r="G27" s="52"/>
      <c r="H27" s="68"/>
      <c r="I27" s="68"/>
      <c r="J27" s="63"/>
      <c r="K27" s="68"/>
      <c r="L27" s="63"/>
      <c r="M27" s="68"/>
      <c r="N27" s="67"/>
      <c r="O27" s="65"/>
      <c r="P27" s="64"/>
      <c r="Q27" s="9"/>
      <c r="R27" s="50"/>
    </row>
    <row r="28" spans="1:18" s="53" customFormat="1" ht="21.75" customHeight="1" x14ac:dyDescent="0.25">
      <c r="A28" s="73">
        <v>2</v>
      </c>
      <c r="B28" s="50">
        <v>13</v>
      </c>
      <c r="C28" s="50">
        <v>10004520887</v>
      </c>
      <c r="D28" s="51" t="s">
        <v>62</v>
      </c>
      <c r="E28" s="42" t="s">
        <v>63</v>
      </c>
      <c r="F28" s="17" t="s">
        <v>16</v>
      </c>
      <c r="G28" s="52" t="s">
        <v>201</v>
      </c>
      <c r="H28" s="68">
        <v>7.4004629629629637E-4</v>
      </c>
      <c r="I28" s="63">
        <v>6.6944444444444441E-4</v>
      </c>
      <c r="J28" s="63">
        <f>SUM(H28,I28)</f>
        <v>1.4094907407407407E-3</v>
      </c>
      <c r="K28" s="69">
        <v>6.8518518518518527E-4</v>
      </c>
      <c r="L28" s="63">
        <f>SUM(J28,K28)</f>
        <v>2.094675925925926E-3</v>
      </c>
      <c r="M28" s="63">
        <v>6.9282407407407411E-4</v>
      </c>
      <c r="N28" s="67">
        <f>SUM(L28,M28)</f>
        <v>2.7875E-3</v>
      </c>
      <c r="O28" s="65">
        <f>N28-$N$23</f>
        <v>1.0416666666665519E-6</v>
      </c>
      <c r="P28" s="66">
        <f>$P$19/((N28*24))</f>
        <v>59.790732436472346</v>
      </c>
      <c r="Q28" s="9"/>
      <c r="R28" s="50"/>
    </row>
    <row r="29" spans="1:18" s="53" customFormat="1" ht="21.75" customHeight="1" x14ac:dyDescent="0.25">
      <c r="A29" s="73"/>
      <c r="B29" s="9">
        <v>14</v>
      </c>
      <c r="C29" s="50">
        <v>10006795438</v>
      </c>
      <c r="D29" s="51" t="s">
        <v>64</v>
      </c>
      <c r="E29" s="42" t="s">
        <v>65</v>
      </c>
      <c r="F29" s="17" t="s">
        <v>16</v>
      </c>
      <c r="G29" s="52" t="str">
        <f t="shared" ref="G29" si="0">G28</f>
        <v>Санкт-Петербург</v>
      </c>
      <c r="H29" s="68"/>
      <c r="I29" s="63"/>
      <c r="J29" s="63"/>
      <c r="K29" s="69"/>
      <c r="L29" s="63"/>
      <c r="M29" s="63"/>
      <c r="N29" s="67"/>
      <c r="O29" s="65"/>
      <c r="P29" s="66"/>
      <c r="Q29" s="9"/>
      <c r="R29" s="50"/>
    </row>
    <row r="30" spans="1:18" s="53" customFormat="1" ht="21.75" customHeight="1" x14ac:dyDescent="0.25">
      <c r="A30" s="73"/>
      <c r="B30" s="50">
        <v>15</v>
      </c>
      <c r="C30" s="50">
        <v>10008855878</v>
      </c>
      <c r="D30" s="51" t="s">
        <v>66</v>
      </c>
      <c r="E30" s="42" t="s">
        <v>67</v>
      </c>
      <c r="F30" s="17" t="s">
        <v>19</v>
      </c>
      <c r="G30" s="52" t="str">
        <f t="shared" ref="G30" si="1">G28</f>
        <v>Санкт-Петербург</v>
      </c>
      <c r="H30" s="68"/>
      <c r="I30" s="63"/>
      <c r="J30" s="63"/>
      <c r="K30" s="69"/>
      <c r="L30" s="63"/>
      <c r="M30" s="63"/>
      <c r="N30" s="67"/>
      <c r="O30" s="65"/>
      <c r="P30" s="66"/>
      <c r="Q30" s="9"/>
      <c r="R30" s="50"/>
    </row>
    <row r="31" spans="1:18" s="53" customFormat="1" ht="21.75" customHeight="1" x14ac:dyDescent="0.25">
      <c r="A31" s="73"/>
      <c r="B31" s="50">
        <v>16</v>
      </c>
      <c r="C31" s="50">
        <v>10010165277</v>
      </c>
      <c r="D31" s="51" t="s">
        <v>68</v>
      </c>
      <c r="E31" s="42" t="s">
        <v>69</v>
      </c>
      <c r="F31" s="17" t="s">
        <v>19</v>
      </c>
      <c r="G31" s="52" t="str">
        <f>G28</f>
        <v>Санкт-Петербург</v>
      </c>
      <c r="H31" s="68"/>
      <c r="I31" s="63"/>
      <c r="J31" s="63"/>
      <c r="K31" s="69"/>
      <c r="L31" s="63"/>
      <c r="M31" s="63"/>
      <c r="N31" s="67"/>
      <c r="O31" s="65"/>
      <c r="P31" s="66"/>
      <c r="Q31" s="9"/>
      <c r="R31" s="50"/>
    </row>
    <row r="32" spans="1:18" s="53" customFormat="1" ht="21.75" customHeight="1" x14ac:dyDescent="0.25">
      <c r="A32" s="70">
        <v>3</v>
      </c>
      <c r="B32" s="50">
        <v>25</v>
      </c>
      <c r="C32" s="50">
        <v>10013927766</v>
      </c>
      <c r="D32" s="51" t="s">
        <v>86</v>
      </c>
      <c r="E32" s="42" t="s">
        <v>87</v>
      </c>
      <c r="F32" s="17" t="s">
        <v>23</v>
      </c>
      <c r="G32" s="18" t="s">
        <v>202</v>
      </c>
      <c r="H32" s="68">
        <v>7.4016203703703711E-4</v>
      </c>
      <c r="I32" s="63">
        <v>6.6956018518518525E-4</v>
      </c>
      <c r="J32" s="63">
        <f>SUM(H32,I32)</f>
        <v>1.4097222222222224E-3</v>
      </c>
      <c r="K32" s="69">
        <v>6.8553240740740738E-4</v>
      </c>
      <c r="L32" s="63">
        <f>SUM(J32,K32)</f>
        <v>2.0952546296296296E-3</v>
      </c>
      <c r="M32" s="63">
        <v>6.9456018518518521E-4</v>
      </c>
      <c r="N32" s="67">
        <f>SUM(L32,M32)</f>
        <v>2.7898148148148148E-3</v>
      </c>
      <c r="O32" s="65">
        <f t="shared" ref="O32" si="2">N32-$N$23</f>
        <v>3.3564814814813528E-6</v>
      </c>
      <c r="P32" s="66">
        <f t="shared" ref="P32" si="3">$P$19/((N32*24))</f>
        <v>59.741121805509458</v>
      </c>
      <c r="Q32" s="9"/>
      <c r="R32" s="50"/>
    </row>
    <row r="33" spans="1:18" s="53" customFormat="1" ht="21.75" customHeight="1" x14ac:dyDescent="0.25">
      <c r="A33" s="70"/>
      <c r="B33" s="9">
        <v>26</v>
      </c>
      <c r="C33" s="50">
        <v>10034917253</v>
      </c>
      <c r="D33" s="51" t="s">
        <v>88</v>
      </c>
      <c r="E33" s="42" t="s">
        <v>89</v>
      </c>
      <c r="F33" s="17" t="s">
        <v>19</v>
      </c>
      <c r="G33" s="18" t="str">
        <f t="shared" ref="G33" si="4">G32</f>
        <v>Москва</v>
      </c>
      <c r="H33" s="68"/>
      <c r="I33" s="63"/>
      <c r="J33" s="63"/>
      <c r="K33" s="69"/>
      <c r="L33" s="63"/>
      <c r="M33" s="63"/>
      <c r="N33" s="67"/>
      <c r="O33" s="65"/>
      <c r="P33" s="66"/>
      <c r="Q33" s="9"/>
      <c r="R33" s="50"/>
    </row>
    <row r="34" spans="1:18" s="53" customFormat="1" ht="21.75" customHeight="1" x14ac:dyDescent="0.25">
      <c r="A34" s="70"/>
      <c r="B34" s="50">
        <v>27</v>
      </c>
      <c r="C34" s="50">
        <v>10009047959</v>
      </c>
      <c r="D34" s="51" t="s">
        <v>90</v>
      </c>
      <c r="E34" s="42" t="s">
        <v>91</v>
      </c>
      <c r="F34" s="17" t="s">
        <v>19</v>
      </c>
      <c r="G34" s="18" t="str">
        <f>G32</f>
        <v>Москва</v>
      </c>
      <c r="H34" s="68"/>
      <c r="I34" s="63"/>
      <c r="J34" s="63"/>
      <c r="K34" s="69"/>
      <c r="L34" s="63"/>
      <c r="M34" s="63"/>
      <c r="N34" s="67"/>
      <c r="O34" s="65"/>
      <c r="P34" s="66"/>
      <c r="Q34" s="9"/>
      <c r="R34" s="50"/>
    </row>
    <row r="35" spans="1:18" s="53" customFormat="1" ht="21.75" customHeight="1" x14ac:dyDescent="0.25">
      <c r="A35" s="70"/>
      <c r="B35" s="50">
        <v>28</v>
      </c>
      <c r="C35" s="50">
        <v>10006886576</v>
      </c>
      <c r="D35" s="51" t="s">
        <v>92</v>
      </c>
      <c r="E35" s="42" t="s">
        <v>93</v>
      </c>
      <c r="F35" s="17" t="s">
        <v>22</v>
      </c>
      <c r="G35" s="18" t="str">
        <f>G32</f>
        <v>Москва</v>
      </c>
      <c r="H35" s="68"/>
      <c r="I35" s="63"/>
      <c r="J35" s="63"/>
      <c r="K35" s="69"/>
      <c r="L35" s="63"/>
      <c r="M35" s="63"/>
      <c r="N35" s="67"/>
      <c r="O35" s="65"/>
      <c r="P35" s="66"/>
      <c r="Q35" s="9"/>
      <c r="R35" s="50"/>
    </row>
    <row r="36" spans="1:18" s="53" customFormat="1" ht="21.75" customHeight="1" x14ac:dyDescent="0.25">
      <c r="A36" s="70">
        <v>4</v>
      </c>
      <c r="B36" s="50">
        <v>17</v>
      </c>
      <c r="C36" s="50">
        <v>10010168412</v>
      </c>
      <c r="D36" s="51" t="s">
        <v>70</v>
      </c>
      <c r="E36" s="42" t="s">
        <v>71</v>
      </c>
      <c r="F36" s="17" t="s">
        <v>19</v>
      </c>
      <c r="G36" s="18" t="s">
        <v>201</v>
      </c>
      <c r="H36" s="68">
        <v>7.4027777777777774E-4</v>
      </c>
      <c r="I36" s="63">
        <v>6.6967592592592599E-4</v>
      </c>
      <c r="J36" s="63">
        <f t="shared" ref="J36" si="5">SUM(H36,I36)</f>
        <v>1.4099537037037036E-3</v>
      </c>
      <c r="K36" s="69">
        <v>6.8587962962962895E-4</v>
      </c>
      <c r="L36" s="63">
        <f t="shared" ref="L36" si="6">SUM(J36,K36)</f>
        <v>2.0958333333333324E-3</v>
      </c>
      <c r="M36" s="63">
        <v>6.9629629629629599E-4</v>
      </c>
      <c r="N36" s="67">
        <f t="shared" ref="N36" si="7">SUM(L36,M36)</f>
        <v>2.7921296296296283E-3</v>
      </c>
      <c r="O36" s="65">
        <f t="shared" ref="O36" si="8">N36-$N$23</f>
        <v>5.6712962962948525E-6</v>
      </c>
      <c r="P36" s="66">
        <f t="shared" ref="P36" si="9">$P$19/((N36*24))</f>
        <v>59.691593433924751</v>
      </c>
      <c r="Q36" s="9"/>
      <c r="R36" s="50"/>
    </row>
    <row r="37" spans="1:18" s="53" customFormat="1" ht="21.75" customHeight="1" x14ac:dyDescent="0.25">
      <c r="A37" s="70"/>
      <c r="B37" s="9">
        <v>18</v>
      </c>
      <c r="C37" s="50">
        <v>10015769150</v>
      </c>
      <c r="D37" s="51" t="s">
        <v>72</v>
      </c>
      <c r="E37" s="42" t="s">
        <v>73</v>
      </c>
      <c r="F37" s="17" t="s">
        <v>19</v>
      </c>
      <c r="G37" s="18" t="str">
        <f t="shared" ref="G37" si="10">G36</f>
        <v>Санкт-Петербург</v>
      </c>
      <c r="H37" s="68"/>
      <c r="I37" s="63"/>
      <c r="J37" s="63"/>
      <c r="K37" s="69"/>
      <c r="L37" s="63"/>
      <c r="M37" s="63"/>
      <c r="N37" s="67"/>
      <c r="O37" s="65"/>
      <c r="P37" s="66"/>
      <c r="Q37" s="9"/>
      <c r="R37" s="50"/>
    </row>
    <row r="38" spans="1:18" s="53" customFormat="1" ht="21.75" customHeight="1" x14ac:dyDescent="0.25">
      <c r="A38" s="70"/>
      <c r="B38" s="50">
        <v>19</v>
      </c>
      <c r="C38" s="50">
        <v>10015314361</v>
      </c>
      <c r="D38" s="51" t="s">
        <v>74</v>
      </c>
      <c r="E38" s="42" t="s">
        <v>75</v>
      </c>
      <c r="F38" s="17" t="s">
        <v>16</v>
      </c>
      <c r="G38" s="18" t="str">
        <f>G36</f>
        <v>Санкт-Петербург</v>
      </c>
      <c r="H38" s="68"/>
      <c r="I38" s="63"/>
      <c r="J38" s="63"/>
      <c r="K38" s="69"/>
      <c r="L38" s="63"/>
      <c r="M38" s="63"/>
      <c r="N38" s="67"/>
      <c r="O38" s="65"/>
      <c r="P38" s="66"/>
      <c r="Q38" s="9"/>
      <c r="R38" s="50"/>
    </row>
    <row r="39" spans="1:18" s="53" customFormat="1" ht="21.75" customHeight="1" x14ac:dyDescent="0.25">
      <c r="A39" s="70"/>
      <c r="B39" s="50">
        <v>20</v>
      </c>
      <c r="C39" s="50">
        <v>10015265659</v>
      </c>
      <c r="D39" s="51" t="s">
        <v>76</v>
      </c>
      <c r="E39" s="42" t="s">
        <v>77</v>
      </c>
      <c r="F39" s="17" t="s">
        <v>16</v>
      </c>
      <c r="G39" s="18" t="str">
        <f>G36</f>
        <v>Санкт-Петербург</v>
      </c>
      <c r="H39" s="68"/>
      <c r="I39" s="63"/>
      <c r="J39" s="63"/>
      <c r="K39" s="69"/>
      <c r="L39" s="63"/>
      <c r="M39" s="63"/>
      <c r="N39" s="67"/>
      <c r="O39" s="65"/>
      <c r="P39" s="66"/>
      <c r="Q39" s="9"/>
      <c r="R39" s="50"/>
    </row>
    <row r="40" spans="1:18" s="53" customFormat="1" ht="21.75" customHeight="1" x14ac:dyDescent="0.25">
      <c r="A40" s="70">
        <v>5</v>
      </c>
      <c r="B40" s="50">
        <v>5</v>
      </c>
      <c r="C40" s="50">
        <v>10006473318</v>
      </c>
      <c r="D40" s="51" t="s">
        <v>46</v>
      </c>
      <c r="E40" s="42" t="s">
        <v>47</v>
      </c>
      <c r="F40" s="17" t="s">
        <v>16</v>
      </c>
      <c r="G40" s="18" t="s">
        <v>200</v>
      </c>
      <c r="H40" s="68">
        <v>7.4039351851851805E-4</v>
      </c>
      <c r="I40" s="63">
        <v>6.6979166666666695E-4</v>
      </c>
      <c r="J40" s="63">
        <f t="shared" ref="J40" si="11">SUM(H40,I40)</f>
        <v>1.4101851851851849E-3</v>
      </c>
      <c r="K40" s="69">
        <v>6.8622685185185204E-4</v>
      </c>
      <c r="L40" s="63">
        <f t="shared" ref="L40" si="12">SUM(J40,K40)</f>
        <v>2.0964120370370368E-3</v>
      </c>
      <c r="M40" s="63">
        <v>6.9803240740740698E-4</v>
      </c>
      <c r="N40" s="67">
        <f t="shared" ref="N40" si="13">SUM(L40,M40)</f>
        <v>2.794444444444444E-3</v>
      </c>
      <c r="O40" s="65">
        <f t="shared" ref="O40" si="14">N40-$N$23</f>
        <v>7.9861111111105207E-6</v>
      </c>
      <c r="P40" s="66">
        <f t="shared" ref="P40" si="15">$P$19/((N40*24))</f>
        <v>59.642147117296226</v>
      </c>
      <c r="Q40" s="52"/>
      <c r="R40" s="54"/>
    </row>
    <row r="41" spans="1:18" s="53" customFormat="1" ht="21.75" customHeight="1" x14ac:dyDescent="0.25">
      <c r="A41" s="70"/>
      <c r="B41" s="9">
        <v>6</v>
      </c>
      <c r="C41" s="50">
        <v>10013772465</v>
      </c>
      <c r="D41" s="51" t="s">
        <v>48</v>
      </c>
      <c r="E41" s="42" t="s">
        <v>49</v>
      </c>
      <c r="F41" s="17" t="s">
        <v>19</v>
      </c>
      <c r="G41" s="18" t="str">
        <f t="shared" ref="G41" si="16">G40</f>
        <v>Московская область</v>
      </c>
      <c r="H41" s="68"/>
      <c r="I41" s="63"/>
      <c r="J41" s="63"/>
      <c r="K41" s="69"/>
      <c r="L41" s="63"/>
      <c r="M41" s="63"/>
      <c r="N41" s="67"/>
      <c r="O41" s="65"/>
      <c r="P41" s="66"/>
      <c r="Q41" s="52"/>
      <c r="R41" s="54"/>
    </row>
    <row r="42" spans="1:18" s="53" customFormat="1" ht="21.75" customHeight="1" x14ac:dyDescent="0.25">
      <c r="A42" s="70"/>
      <c r="B42" s="50">
        <v>7</v>
      </c>
      <c r="C42" s="50">
        <v>10034993035</v>
      </c>
      <c r="D42" s="51" t="s">
        <v>50</v>
      </c>
      <c r="E42" s="42" t="s">
        <v>51</v>
      </c>
      <c r="F42" s="17" t="s">
        <v>19</v>
      </c>
      <c r="G42" s="18" t="str">
        <f>G40</f>
        <v>Московская область</v>
      </c>
      <c r="H42" s="68"/>
      <c r="I42" s="63"/>
      <c r="J42" s="63"/>
      <c r="K42" s="69"/>
      <c r="L42" s="63"/>
      <c r="M42" s="63"/>
      <c r="N42" s="67"/>
      <c r="O42" s="65"/>
      <c r="P42" s="66"/>
      <c r="Q42" s="52"/>
      <c r="R42" s="54"/>
    </row>
    <row r="43" spans="1:18" s="53" customFormat="1" ht="21.75" customHeight="1" x14ac:dyDescent="0.25">
      <c r="A43" s="70"/>
      <c r="B43" s="50">
        <v>8</v>
      </c>
      <c r="C43" s="50">
        <v>10034920990</v>
      </c>
      <c r="D43" s="51" t="s">
        <v>52</v>
      </c>
      <c r="E43" s="42" t="s">
        <v>53</v>
      </c>
      <c r="F43" s="17" t="s">
        <v>19</v>
      </c>
      <c r="G43" s="18" t="str">
        <f>G40</f>
        <v>Московская область</v>
      </c>
      <c r="H43" s="68"/>
      <c r="I43" s="63"/>
      <c r="J43" s="63"/>
      <c r="K43" s="69"/>
      <c r="L43" s="63"/>
      <c r="M43" s="63"/>
      <c r="N43" s="67"/>
      <c r="O43" s="65"/>
      <c r="P43" s="66"/>
      <c r="Q43" s="52"/>
      <c r="R43" s="54"/>
    </row>
    <row r="44" spans="1:18" s="53" customFormat="1" ht="21.75" customHeight="1" x14ac:dyDescent="0.25">
      <c r="A44" s="70">
        <v>6</v>
      </c>
      <c r="B44" s="50">
        <v>9</v>
      </c>
      <c r="C44" s="50">
        <v>10034929983</v>
      </c>
      <c r="D44" s="51" t="s">
        <v>54</v>
      </c>
      <c r="E44" s="42" t="s">
        <v>55</v>
      </c>
      <c r="F44" s="17" t="s">
        <v>19</v>
      </c>
      <c r="G44" s="18" t="s">
        <v>200</v>
      </c>
      <c r="H44" s="68">
        <v>7.4050925925925901E-4</v>
      </c>
      <c r="I44" s="63">
        <v>6.6990740740740802E-4</v>
      </c>
      <c r="J44" s="63">
        <f t="shared" ref="J44" si="17">SUM(H44,I44)</f>
        <v>1.410416666666667E-3</v>
      </c>
      <c r="K44" s="69">
        <v>6.8657407407407404E-4</v>
      </c>
      <c r="L44" s="63">
        <f t="shared" ref="L44" si="18">SUM(J44,K44)</f>
        <v>2.0969907407407413E-3</v>
      </c>
      <c r="M44" s="63">
        <v>6.9976851851851895E-4</v>
      </c>
      <c r="N44" s="67">
        <f t="shared" ref="N44" si="19">SUM(L44,M44)</f>
        <v>2.7967592592592601E-3</v>
      </c>
      <c r="O44" s="65">
        <f t="shared" ref="O44" si="20">N44-$N$23</f>
        <v>1.0300925925926623E-5</v>
      </c>
      <c r="P44" s="66">
        <f t="shared" ref="P44" si="21">$P$19/((N44*24))</f>
        <v>59.592782651878807</v>
      </c>
      <c r="Q44" s="52"/>
      <c r="R44" s="54"/>
    </row>
    <row r="45" spans="1:18" s="53" customFormat="1" ht="21.75" customHeight="1" x14ac:dyDescent="0.25">
      <c r="A45" s="70"/>
      <c r="B45" s="9">
        <v>10</v>
      </c>
      <c r="C45" s="50">
        <v>10015856652</v>
      </c>
      <c r="D45" s="51" t="s">
        <v>56</v>
      </c>
      <c r="E45" s="42" t="s">
        <v>57</v>
      </c>
      <c r="F45" s="17" t="s">
        <v>19</v>
      </c>
      <c r="G45" s="18" t="str">
        <f t="shared" ref="G45" si="22">G44</f>
        <v>Московская область</v>
      </c>
      <c r="H45" s="68"/>
      <c r="I45" s="63"/>
      <c r="J45" s="63"/>
      <c r="K45" s="69"/>
      <c r="L45" s="63"/>
      <c r="M45" s="63"/>
      <c r="N45" s="67"/>
      <c r="O45" s="65"/>
      <c r="P45" s="66"/>
      <c r="Q45" s="52"/>
      <c r="R45" s="54"/>
    </row>
    <row r="46" spans="1:18" s="53" customFormat="1" ht="21.75" customHeight="1" x14ac:dyDescent="0.25">
      <c r="A46" s="70"/>
      <c r="B46" s="50">
        <v>11</v>
      </c>
      <c r="C46" s="50">
        <v>10036072664</v>
      </c>
      <c r="D46" s="51" t="s">
        <v>58</v>
      </c>
      <c r="E46" s="42" t="s">
        <v>59</v>
      </c>
      <c r="F46" s="17" t="s">
        <v>23</v>
      </c>
      <c r="G46" s="18" t="str">
        <f>G44</f>
        <v>Московская область</v>
      </c>
      <c r="H46" s="68"/>
      <c r="I46" s="63"/>
      <c r="J46" s="63"/>
      <c r="K46" s="69"/>
      <c r="L46" s="63"/>
      <c r="M46" s="63"/>
      <c r="N46" s="67"/>
      <c r="O46" s="65"/>
      <c r="P46" s="66"/>
      <c r="Q46" s="52"/>
      <c r="R46" s="54"/>
    </row>
    <row r="47" spans="1:18" s="53" customFormat="1" ht="21.75" customHeight="1" x14ac:dyDescent="0.25">
      <c r="A47" s="70"/>
      <c r="B47" s="50">
        <v>12</v>
      </c>
      <c r="C47" s="50">
        <v>10102654979</v>
      </c>
      <c r="D47" s="51" t="s">
        <v>60</v>
      </c>
      <c r="E47" s="42" t="s">
        <v>61</v>
      </c>
      <c r="F47" s="17" t="s">
        <v>19</v>
      </c>
      <c r="G47" s="18" t="str">
        <f>G44</f>
        <v>Московская область</v>
      </c>
      <c r="H47" s="68"/>
      <c r="I47" s="63"/>
      <c r="J47" s="63"/>
      <c r="K47" s="69"/>
      <c r="L47" s="63"/>
      <c r="M47" s="63"/>
      <c r="N47" s="67"/>
      <c r="O47" s="65"/>
      <c r="P47" s="66"/>
      <c r="Q47" s="52"/>
      <c r="R47" s="54"/>
    </row>
    <row r="48" spans="1:18" s="53" customFormat="1" ht="21.75" customHeight="1" x14ac:dyDescent="0.25">
      <c r="A48" s="70">
        <v>7</v>
      </c>
      <c r="B48" s="50">
        <v>37</v>
      </c>
      <c r="C48" s="50">
        <v>10034937865</v>
      </c>
      <c r="D48" s="51" t="s">
        <v>110</v>
      </c>
      <c r="E48" s="42" t="s">
        <v>111</v>
      </c>
      <c r="F48" s="17" t="s">
        <v>19</v>
      </c>
      <c r="G48" s="18" t="s">
        <v>204</v>
      </c>
      <c r="H48" s="68">
        <v>7.4062499999999996E-4</v>
      </c>
      <c r="I48" s="63">
        <v>6.7002314814814897E-4</v>
      </c>
      <c r="J48" s="63">
        <f t="shared" ref="J48" si="23">SUM(H48,I48)</f>
        <v>1.4106481481481489E-3</v>
      </c>
      <c r="K48" s="69">
        <v>6.8692129629629604E-4</v>
      </c>
      <c r="L48" s="63">
        <f t="shared" ref="L48" si="24">SUM(J48,K48)</f>
        <v>2.0975694444444449E-3</v>
      </c>
      <c r="M48" s="63">
        <v>7.0150462962963005E-4</v>
      </c>
      <c r="N48" s="67">
        <f t="shared" ref="N48" si="25">SUM(L48,M48)</f>
        <v>2.7990740740740749E-3</v>
      </c>
      <c r="O48" s="65">
        <f t="shared" ref="O48" si="26">N48-$N$23</f>
        <v>1.2615740740741423E-5</v>
      </c>
      <c r="P48" s="66">
        <f t="shared" ref="P48" si="27">$P$19/((N48*24))</f>
        <v>59.543499834601377</v>
      </c>
      <c r="Q48" s="52"/>
      <c r="R48" s="54"/>
    </row>
    <row r="49" spans="1:18" s="53" customFormat="1" ht="21.75" customHeight="1" x14ac:dyDescent="0.25">
      <c r="A49" s="70"/>
      <c r="B49" s="9">
        <v>38</v>
      </c>
      <c r="C49" s="50">
        <v>10014927270</v>
      </c>
      <c r="D49" s="51" t="s">
        <v>112</v>
      </c>
      <c r="E49" s="42" t="s">
        <v>113</v>
      </c>
      <c r="F49" s="17" t="s">
        <v>23</v>
      </c>
      <c r="G49" s="18" t="str">
        <f t="shared" ref="G49" si="28">G48</f>
        <v>Самарская область</v>
      </c>
      <c r="H49" s="68"/>
      <c r="I49" s="63"/>
      <c r="J49" s="63"/>
      <c r="K49" s="69"/>
      <c r="L49" s="63"/>
      <c r="M49" s="63"/>
      <c r="N49" s="67"/>
      <c r="O49" s="65"/>
      <c r="P49" s="66"/>
      <c r="Q49" s="52"/>
      <c r="R49" s="54"/>
    </row>
    <row r="50" spans="1:18" s="53" customFormat="1" ht="21.75" customHeight="1" x14ac:dyDescent="0.25">
      <c r="A50" s="70"/>
      <c r="B50" s="50">
        <v>39</v>
      </c>
      <c r="C50" s="50">
        <v>10005747535</v>
      </c>
      <c r="D50" s="51" t="s">
        <v>114</v>
      </c>
      <c r="E50" s="42" t="s">
        <v>115</v>
      </c>
      <c r="F50" s="17" t="s">
        <v>19</v>
      </c>
      <c r="G50" s="18" t="str">
        <f>G48</f>
        <v>Самарская область</v>
      </c>
      <c r="H50" s="68"/>
      <c r="I50" s="63"/>
      <c r="J50" s="63"/>
      <c r="K50" s="69"/>
      <c r="L50" s="63"/>
      <c r="M50" s="63"/>
      <c r="N50" s="67"/>
      <c r="O50" s="65"/>
      <c r="P50" s="66"/>
      <c r="Q50" s="52"/>
      <c r="R50" s="54"/>
    </row>
    <row r="51" spans="1:18" s="53" customFormat="1" ht="21.75" customHeight="1" x14ac:dyDescent="0.25">
      <c r="A51" s="70"/>
      <c r="B51" s="50">
        <v>40</v>
      </c>
      <c r="C51" s="50">
        <v>10009394634</v>
      </c>
      <c r="D51" s="51" t="s">
        <v>116</v>
      </c>
      <c r="E51" s="42" t="s">
        <v>117</v>
      </c>
      <c r="F51" s="17" t="s">
        <v>19</v>
      </c>
      <c r="G51" s="18" t="str">
        <f>G48</f>
        <v>Самарская область</v>
      </c>
      <c r="H51" s="68"/>
      <c r="I51" s="63"/>
      <c r="J51" s="63"/>
      <c r="K51" s="69"/>
      <c r="L51" s="63"/>
      <c r="M51" s="63"/>
      <c r="N51" s="67"/>
      <c r="O51" s="65"/>
      <c r="P51" s="66"/>
      <c r="Q51" s="52"/>
      <c r="R51" s="54"/>
    </row>
    <row r="52" spans="1:18" s="53" customFormat="1" ht="21.75" customHeight="1" x14ac:dyDescent="0.25">
      <c r="A52" s="70">
        <v>8</v>
      </c>
      <c r="B52" s="50">
        <v>45</v>
      </c>
      <c r="C52" s="50">
        <v>10009737568</v>
      </c>
      <c r="D52" s="51" t="s">
        <v>124</v>
      </c>
      <c r="E52" s="42" t="s">
        <v>125</v>
      </c>
      <c r="F52" s="17" t="s">
        <v>16</v>
      </c>
      <c r="G52" s="18" t="s">
        <v>126</v>
      </c>
      <c r="H52" s="68">
        <v>7.4074074074074005E-4</v>
      </c>
      <c r="I52" s="63">
        <v>6.7013888888888895E-4</v>
      </c>
      <c r="J52" s="63">
        <f t="shared" ref="J52" si="29">SUM(H52,I52)</f>
        <v>1.4108796296296291E-3</v>
      </c>
      <c r="K52" s="69">
        <v>6.8726851851851805E-4</v>
      </c>
      <c r="L52" s="63">
        <f t="shared" ref="L52" si="30">SUM(J52,K52)</f>
        <v>2.0981481481481472E-3</v>
      </c>
      <c r="M52" s="63">
        <v>7.0324074074074104E-4</v>
      </c>
      <c r="N52" s="67">
        <f t="shared" ref="N52" si="31">SUM(L52,M52)</f>
        <v>2.801388888888888E-3</v>
      </c>
      <c r="O52" s="65">
        <f t="shared" ref="O52" si="32">N52-$N$23</f>
        <v>1.4930555555554489E-5</v>
      </c>
      <c r="P52" s="66">
        <f t="shared" ref="P52" si="33">$P$19/((N52*24))</f>
        <v>59.494298463063977</v>
      </c>
      <c r="Q52" s="52"/>
      <c r="R52" s="54"/>
    </row>
    <row r="53" spans="1:18" s="53" customFormat="1" ht="21.75" customHeight="1" x14ac:dyDescent="0.25">
      <c r="A53" s="70"/>
      <c r="B53" s="9">
        <v>46</v>
      </c>
      <c r="C53" s="50">
        <v>10014630008</v>
      </c>
      <c r="D53" s="51" t="s">
        <v>127</v>
      </c>
      <c r="E53" s="42" t="s">
        <v>128</v>
      </c>
      <c r="F53" s="17" t="s">
        <v>16</v>
      </c>
      <c r="G53" s="18" t="str">
        <f t="shared" ref="G53" si="34">G52</f>
        <v>Тульская область</v>
      </c>
      <c r="H53" s="68"/>
      <c r="I53" s="63"/>
      <c r="J53" s="63"/>
      <c r="K53" s="69"/>
      <c r="L53" s="63"/>
      <c r="M53" s="63"/>
      <c r="N53" s="67"/>
      <c r="O53" s="65"/>
      <c r="P53" s="66"/>
      <c r="Q53" s="52"/>
      <c r="R53" s="54"/>
    </row>
    <row r="54" spans="1:18" s="53" customFormat="1" ht="21.75" customHeight="1" x14ac:dyDescent="0.25">
      <c r="A54" s="70"/>
      <c r="B54" s="50">
        <v>47</v>
      </c>
      <c r="C54" s="50">
        <v>10005747939</v>
      </c>
      <c r="D54" s="51" t="s">
        <v>129</v>
      </c>
      <c r="E54" s="42" t="s">
        <v>130</v>
      </c>
      <c r="F54" s="17" t="s">
        <v>22</v>
      </c>
      <c r="G54" s="18" t="str">
        <f>G52</f>
        <v>Тульская область</v>
      </c>
      <c r="H54" s="68"/>
      <c r="I54" s="63"/>
      <c r="J54" s="63"/>
      <c r="K54" s="69"/>
      <c r="L54" s="63"/>
      <c r="M54" s="63"/>
      <c r="N54" s="67"/>
      <c r="O54" s="65"/>
      <c r="P54" s="66"/>
      <c r="Q54" s="52"/>
      <c r="R54" s="54"/>
    </row>
    <row r="55" spans="1:18" s="53" customFormat="1" ht="21.75" customHeight="1" x14ac:dyDescent="0.25">
      <c r="A55" s="70"/>
      <c r="B55" s="50">
        <v>48</v>
      </c>
      <c r="C55" s="50">
        <v>10006450480</v>
      </c>
      <c r="D55" s="51" t="s">
        <v>131</v>
      </c>
      <c r="E55" s="42" t="s">
        <v>132</v>
      </c>
      <c r="F55" s="17" t="s">
        <v>16</v>
      </c>
      <c r="G55" s="18" t="str">
        <f>G52</f>
        <v>Тульская область</v>
      </c>
      <c r="H55" s="68"/>
      <c r="I55" s="63"/>
      <c r="J55" s="63"/>
      <c r="K55" s="69"/>
      <c r="L55" s="63"/>
      <c r="M55" s="63"/>
      <c r="N55" s="67"/>
      <c r="O55" s="65"/>
      <c r="P55" s="66"/>
      <c r="Q55" s="52"/>
      <c r="R55" s="54"/>
    </row>
    <row r="56" spans="1:18" s="53" customFormat="1" ht="21.75" customHeight="1" x14ac:dyDescent="0.25">
      <c r="A56" s="70">
        <v>9</v>
      </c>
      <c r="B56" s="50">
        <v>33</v>
      </c>
      <c r="C56" s="50">
        <v>10034920687</v>
      </c>
      <c r="D56" s="51" t="s">
        <v>102</v>
      </c>
      <c r="E56" s="42" t="s">
        <v>103</v>
      </c>
      <c r="F56" s="17" t="s">
        <v>19</v>
      </c>
      <c r="G56" s="18" t="s">
        <v>204</v>
      </c>
      <c r="H56" s="68">
        <v>7.4085648148148101E-4</v>
      </c>
      <c r="I56" s="63">
        <v>6.7025462962963002E-4</v>
      </c>
      <c r="J56" s="63">
        <f t="shared" ref="J56" si="35">SUM(H56,I56)</f>
        <v>1.411111111111111E-3</v>
      </c>
      <c r="K56" s="69">
        <v>6.8761574074074005E-4</v>
      </c>
      <c r="L56" s="63">
        <f t="shared" ref="L56" si="36">SUM(J56,K56)</f>
        <v>2.0987268518518512E-3</v>
      </c>
      <c r="M56" s="63">
        <v>7.0497685185185203E-4</v>
      </c>
      <c r="N56" s="67">
        <f t="shared" ref="N56" si="37">SUM(L56,M56)</f>
        <v>2.8037037037037032E-3</v>
      </c>
      <c r="O56" s="65">
        <f t="shared" ref="O56" si="38">N56-$N$23</f>
        <v>1.7245370370369724E-5</v>
      </c>
      <c r="P56" s="66">
        <f t="shared" ref="P56" si="39">$P$19/((N56*24))</f>
        <v>59.445178335535026</v>
      </c>
      <c r="Q56" s="52"/>
      <c r="R56" s="54"/>
    </row>
    <row r="57" spans="1:18" s="53" customFormat="1" ht="21.75" customHeight="1" x14ac:dyDescent="0.25">
      <c r="A57" s="70"/>
      <c r="B57" s="9">
        <v>34</v>
      </c>
      <c r="C57" s="50">
        <v>10009321882</v>
      </c>
      <c r="D57" s="51" t="s">
        <v>104</v>
      </c>
      <c r="E57" s="42" t="s">
        <v>105</v>
      </c>
      <c r="F57" s="17" t="s">
        <v>19</v>
      </c>
      <c r="G57" s="18" t="str">
        <f t="shared" ref="G57" si="40">G56</f>
        <v>Самарская область</v>
      </c>
      <c r="H57" s="68"/>
      <c r="I57" s="63"/>
      <c r="J57" s="63"/>
      <c r="K57" s="69"/>
      <c r="L57" s="63"/>
      <c r="M57" s="63"/>
      <c r="N57" s="67"/>
      <c r="O57" s="65"/>
      <c r="P57" s="66"/>
      <c r="Q57" s="52"/>
      <c r="R57" s="54"/>
    </row>
    <row r="58" spans="1:18" s="53" customFormat="1" ht="21.75" customHeight="1" x14ac:dyDescent="0.25">
      <c r="A58" s="70"/>
      <c r="B58" s="50">
        <v>35</v>
      </c>
      <c r="C58" s="50">
        <v>10008704621</v>
      </c>
      <c r="D58" s="51" t="s">
        <v>106</v>
      </c>
      <c r="E58" s="42" t="s">
        <v>107</v>
      </c>
      <c r="F58" s="17" t="s">
        <v>19</v>
      </c>
      <c r="G58" s="18" t="str">
        <f>G56</f>
        <v>Самарская область</v>
      </c>
      <c r="H58" s="68"/>
      <c r="I58" s="63"/>
      <c r="J58" s="63"/>
      <c r="K58" s="69"/>
      <c r="L58" s="63"/>
      <c r="M58" s="63"/>
      <c r="N58" s="67"/>
      <c r="O58" s="65"/>
      <c r="P58" s="66"/>
      <c r="Q58" s="52"/>
      <c r="R58" s="54"/>
    </row>
    <row r="59" spans="1:18" s="53" customFormat="1" ht="21.75" customHeight="1" x14ac:dyDescent="0.25">
      <c r="A59" s="70"/>
      <c r="B59" s="50">
        <v>36</v>
      </c>
      <c r="C59" s="50">
        <v>10009484257</v>
      </c>
      <c r="D59" s="51" t="s">
        <v>108</v>
      </c>
      <c r="E59" s="42" t="s">
        <v>109</v>
      </c>
      <c r="F59" s="17" t="s">
        <v>19</v>
      </c>
      <c r="G59" s="18" t="str">
        <f>G56</f>
        <v>Самарская область</v>
      </c>
      <c r="H59" s="68"/>
      <c r="I59" s="63"/>
      <c r="J59" s="63"/>
      <c r="K59" s="69"/>
      <c r="L59" s="63"/>
      <c r="M59" s="63"/>
      <c r="N59" s="67"/>
      <c r="O59" s="65"/>
      <c r="P59" s="66"/>
      <c r="Q59" s="52"/>
      <c r="R59" s="54"/>
    </row>
    <row r="60" spans="1:18" s="53" customFormat="1" ht="21.75" customHeight="1" x14ac:dyDescent="0.25">
      <c r="A60" s="70">
        <v>10</v>
      </c>
      <c r="B60" s="50">
        <v>41</v>
      </c>
      <c r="C60" s="50">
        <v>10004689730</v>
      </c>
      <c r="D60" s="51" t="s">
        <v>118</v>
      </c>
      <c r="E60" s="42" t="s">
        <v>119</v>
      </c>
      <c r="F60" s="17" t="s">
        <v>19</v>
      </c>
      <c r="G60" s="18" t="s">
        <v>204</v>
      </c>
      <c r="H60" s="68">
        <v>7.4097222222222197E-4</v>
      </c>
      <c r="I60" s="63">
        <v>6.7037037037037098E-4</v>
      </c>
      <c r="J60" s="63">
        <f t="shared" ref="J60" si="41">SUM(H60,I60)</f>
        <v>1.4113425925925929E-3</v>
      </c>
      <c r="K60" s="69">
        <v>6.8796296296296205E-4</v>
      </c>
      <c r="L60" s="63">
        <f t="shared" ref="L60" si="42">SUM(J60,K60)</f>
        <v>2.0993055555555548E-3</v>
      </c>
      <c r="M60" s="63">
        <v>7.0671296296296302E-4</v>
      </c>
      <c r="N60" s="67">
        <f t="shared" ref="N60" si="43">SUM(L60,M60)</f>
        <v>2.8060185185185176E-3</v>
      </c>
      <c r="O60" s="65">
        <f t="shared" ref="O60" si="44">N60-$N$23</f>
        <v>1.9560185185184091E-5</v>
      </c>
      <c r="P60" s="66">
        <f t="shared" ref="P60" si="45">$P$19/((N60*24))</f>
        <v>59.3961392509487</v>
      </c>
      <c r="Q60" s="52"/>
      <c r="R60" s="54"/>
    </row>
    <row r="61" spans="1:18" s="53" customFormat="1" ht="21.75" customHeight="1" x14ac:dyDescent="0.25">
      <c r="A61" s="70"/>
      <c r="B61" s="9">
        <v>42</v>
      </c>
      <c r="C61" s="50">
        <v>10034978180</v>
      </c>
      <c r="D61" s="51" t="s">
        <v>120</v>
      </c>
      <c r="E61" s="42" t="s">
        <v>121</v>
      </c>
      <c r="F61" s="17" t="s">
        <v>16</v>
      </c>
      <c r="G61" s="18" t="str">
        <f t="shared" ref="G61" si="46">G60</f>
        <v>Самарская область</v>
      </c>
      <c r="H61" s="68"/>
      <c r="I61" s="63"/>
      <c r="J61" s="63"/>
      <c r="K61" s="69"/>
      <c r="L61" s="63"/>
      <c r="M61" s="63"/>
      <c r="N61" s="67"/>
      <c r="O61" s="65"/>
      <c r="P61" s="66"/>
      <c r="Q61" s="52"/>
      <c r="R61" s="54"/>
    </row>
    <row r="62" spans="1:18" s="53" customFormat="1" ht="21.75" customHeight="1" x14ac:dyDescent="0.25">
      <c r="A62" s="70"/>
      <c r="B62" s="50">
        <v>42</v>
      </c>
      <c r="C62" s="50">
        <v>10034978180</v>
      </c>
      <c r="D62" s="51" t="s">
        <v>120</v>
      </c>
      <c r="E62" s="42" t="s">
        <v>121</v>
      </c>
      <c r="F62" s="17" t="s">
        <v>16</v>
      </c>
      <c r="G62" s="18" t="str">
        <f>G60</f>
        <v>Самарская область</v>
      </c>
      <c r="H62" s="68"/>
      <c r="I62" s="63"/>
      <c r="J62" s="63"/>
      <c r="K62" s="69"/>
      <c r="L62" s="63"/>
      <c r="M62" s="63"/>
      <c r="N62" s="67"/>
      <c r="O62" s="65"/>
      <c r="P62" s="66"/>
      <c r="Q62" s="52"/>
      <c r="R62" s="54"/>
    </row>
    <row r="63" spans="1:18" s="53" customFormat="1" ht="21.75" customHeight="1" x14ac:dyDescent="0.25">
      <c r="A63" s="70"/>
      <c r="B63" s="50">
        <v>44</v>
      </c>
      <c r="C63" s="50">
        <v>10036057409</v>
      </c>
      <c r="D63" s="51" t="s">
        <v>122</v>
      </c>
      <c r="E63" s="42" t="s">
        <v>123</v>
      </c>
      <c r="F63" s="17" t="s">
        <v>19</v>
      </c>
      <c r="G63" s="18" t="str">
        <f>G60</f>
        <v>Самарская область</v>
      </c>
      <c r="H63" s="68"/>
      <c r="I63" s="63"/>
      <c r="J63" s="63"/>
      <c r="K63" s="69"/>
      <c r="L63" s="63"/>
      <c r="M63" s="63"/>
      <c r="N63" s="67"/>
      <c r="O63" s="65"/>
      <c r="P63" s="66"/>
      <c r="Q63" s="52"/>
      <c r="R63" s="54"/>
    </row>
    <row r="64" spans="1:18" s="53" customFormat="1" ht="21.75" customHeight="1" x14ac:dyDescent="0.25">
      <c r="A64" s="70">
        <v>11</v>
      </c>
      <c r="B64" s="50">
        <v>49</v>
      </c>
      <c r="C64" s="50">
        <v>10036043059</v>
      </c>
      <c r="D64" s="51" t="s">
        <v>134</v>
      </c>
      <c r="E64" s="42" t="s">
        <v>135</v>
      </c>
      <c r="F64" s="17" t="s">
        <v>23</v>
      </c>
      <c r="G64" s="18" t="s">
        <v>136</v>
      </c>
      <c r="H64" s="68">
        <v>7.4108796296296195E-4</v>
      </c>
      <c r="I64" s="63">
        <v>6.7048611111111204E-4</v>
      </c>
      <c r="J64" s="63">
        <f t="shared" ref="J64" si="47">SUM(H64,I64)</f>
        <v>1.411574074074074E-3</v>
      </c>
      <c r="K64" s="69">
        <v>6.8831018518518395E-4</v>
      </c>
      <c r="L64" s="63">
        <f t="shared" ref="L64" si="48">SUM(J64,K64)</f>
        <v>2.0998842592592579E-3</v>
      </c>
      <c r="M64" s="63">
        <v>7.0844907407407402E-4</v>
      </c>
      <c r="N64" s="67">
        <f t="shared" ref="N64" si="49">SUM(L64,M64)</f>
        <v>2.808333333333332E-3</v>
      </c>
      <c r="O64" s="65">
        <f t="shared" ref="O64" si="50">N64-$N$23</f>
        <v>2.1874999999998458E-5</v>
      </c>
      <c r="P64" s="66">
        <f t="shared" ref="P64" si="51">$P$19/((N64*24))</f>
        <v>59.347181008902112</v>
      </c>
      <c r="Q64" s="52"/>
      <c r="R64" s="54"/>
    </row>
    <row r="65" spans="1:18" s="53" customFormat="1" ht="21.75" customHeight="1" x14ac:dyDescent="0.25">
      <c r="A65" s="70"/>
      <c r="B65" s="9">
        <v>50</v>
      </c>
      <c r="C65" s="50">
        <v>10034911189</v>
      </c>
      <c r="D65" s="51" t="s">
        <v>137</v>
      </c>
      <c r="E65" s="42" t="s">
        <v>138</v>
      </c>
      <c r="F65" s="17" t="s">
        <v>23</v>
      </c>
      <c r="G65" s="18" t="str">
        <f t="shared" ref="G65" si="52">G64</f>
        <v>Свердловская область</v>
      </c>
      <c r="H65" s="68"/>
      <c r="I65" s="63"/>
      <c r="J65" s="63"/>
      <c r="K65" s="69"/>
      <c r="L65" s="63"/>
      <c r="M65" s="63"/>
      <c r="N65" s="67"/>
      <c r="O65" s="65"/>
      <c r="P65" s="66"/>
      <c r="Q65" s="52"/>
      <c r="R65" s="54"/>
    </row>
    <row r="66" spans="1:18" s="53" customFormat="1" ht="21.75" customHeight="1" x14ac:dyDescent="0.25">
      <c r="A66" s="70"/>
      <c r="B66" s="50">
        <v>51</v>
      </c>
      <c r="C66" s="50">
        <v>10034943626</v>
      </c>
      <c r="D66" s="51" t="s">
        <v>139</v>
      </c>
      <c r="E66" s="42" t="s">
        <v>140</v>
      </c>
      <c r="F66" s="17" t="s">
        <v>23</v>
      </c>
      <c r="G66" s="18" t="str">
        <f>G64</f>
        <v>Свердловская область</v>
      </c>
      <c r="H66" s="68"/>
      <c r="I66" s="63"/>
      <c r="J66" s="63"/>
      <c r="K66" s="69"/>
      <c r="L66" s="63"/>
      <c r="M66" s="63"/>
      <c r="N66" s="67"/>
      <c r="O66" s="65"/>
      <c r="P66" s="66"/>
      <c r="Q66" s="52"/>
      <c r="R66" s="54"/>
    </row>
    <row r="67" spans="1:18" s="53" customFormat="1" ht="21.75" customHeight="1" x14ac:dyDescent="0.25">
      <c r="A67" s="70"/>
      <c r="B67" s="50">
        <v>52</v>
      </c>
      <c r="C67" s="50">
        <v>10036048820</v>
      </c>
      <c r="D67" s="51" t="s">
        <v>141</v>
      </c>
      <c r="E67" s="42" t="s">
        <v>142</v>
      </c>
      <c r="F67" s="17" t="s">
        <v>23</v>
      </c>
      <c r="G67" s="18" t="str">
        <f>G64</f>
        <v>Свердловская область</v>
      </c>
      <c r="H67" s="68"/>
      <c r="I67" s="63"/>
      <c r="J67" s="63"/>
      <c r="K67" s="69"/>
      <c r="L67" s="63"/>
      <c r="M67" s="63"/>
      <c r="N67" s="67"/>
      <c r="O67" s="65"/>
      <c r="P67" s="66"/>
      <c r="Q67" s="52"/>
      <c r="R67" s="54"/>
    </row>
    <row r="68" spans="1:18" s="53" customFormat="1" ht="21.75" customHeight="1" x14ac:dyDescent="0.25">
      <c r="A68" s="70">
        <v>12</v>
      </c>
      <c r="B68" s="50">
        <v>61</v>
      </c>
      <c r="C68" s="50">
        <v>10015079844</v>
      </c>
      <c r="D68" s="51" t="s">
        <v>160</v>
      </c>
      <c r="E68" s="42" t="s">
        <v>161</v>
      </c>
      <c r="F68" s="17" t="s">
        <v>19</v>
      </c>
      <c r="G68" s="18" t="s">
        <v>162</v>
      </c>
      <c r="H68" s="68">
        <v>7.4120370370370301E-4</v>
      </c>
      <c r="I68" s="63">
        <v>6.70601851851853E-4</v>
      </c>
      <c r="J68" s="63">
        <f t="shared" ref="J68" si="53">SUM(H68,I68)</f>
        <v>1.4118055555555559E-3</v>
      </c>
      <c r="K68" s="69">
        <v>6.8865740740740595E-4</v>
      </c>
      <c r="L68" s="63">
        <f t="shared" ref="L68" si="54">SUM(J68,K68)</f>
        <v>2.100462962962962E-3</v>
      </c>
      <c r="M68" s="63">
        <v>7.1018518518518501E-4</v>
      </c>
      <c r="N68" s="67">
        <f t="shared" ref="N68" si="55">SUM(L68,M68)</f>
        <v>2.8106481481481472E-3</v>
      </c>
      <c r="O68" s="65">
        <f t="shared" ref="O68" si="56">N68-$N$23</f>
        <v>2.4189814814813693E-5</v>
      </c>
      <c r="P68" s="66">
        <f t="shared" ref="P68" si="57">$P$19/((N68*24))</f>
        <v>59.298303409652469</v>
      </c>
      <c r="Q68" s="52"/>
      <c r="R68" s="54"/>
    </row>
    <row r="69" spans="1:18" s="53" customFormat="1" ht="21.75" customHeight="1" x14ac:dyDescent="0.25">
      <c r="A69" s="70"/>
      <c r="B69" s="9">
        <v>62</v>
      </c>
      <c r="C69" s="50">
        <v>10034976463</v>
      </c>
      <c r="D69" s="51" t="s">
        <v>163</v>
      </c>
      <c r="E69" s="42" t="s">
        <v>164</v>
      </c>
      <c r="F69" s="17" t="s">
        <v>23</v>
      </c>
      <c r="G69" s="18" t="str">
        <f t="shared" ref="G69" si="58">G68</f>
        <v>Забайкальский край</v>
      </c>
      <c r="H69" s="68"/>
      <c r="I69" s="63"/>
      <c r="J69" s="63"/>
      <c r="K69" s="69"/>
      <c r="L69" s="63"/>
      <c r="M69" s="63"/>
      <c r="N69" s="67"/>
      <c r="O69" s="65"/>
      <c r="P69" s="66"/>
      <c r="Q69" s="52"/>
      <c r="R69" s="54"/>
    </row>
    <row r="70" spans="1:18" s="53" customFormat="1" ht="21.75" customHeight="1" x14ac:dyDescent="0.25">
      <c r="A70" s="70"/>
      <c r="B70" s="50">
        <v>63</v>
      </c>
      <c r="C70" s="50">
        <v>10097159022</v>
      </c>
      <c r="D70" s="51" t="s">
        <v>165</v>
      </c>
      <c r="E70" s="42" t="s">
        <v>166</v>
      </c>
      <c r="F70" s="17" t="s">
        <v>19</v>
      </c>
      <c r="G70" s="18" t="str">
        <f>G68</f>
        <v>Забайкальский край</v>
      </c>
      <c r="H70" s="68"/>
      <c r="I70" s="63"/>
      <c r="J70" s="63"/>
      <c r="K70" s="69"/>
      <c r="L70" s="63"/>
      <c r="M70" s="63"/>
      <c r="N70" s="67"/>
      <c r="O70" s="65"/>
      <c r="P70" s="66"/>
      <c r="Q70" s="52"/>
      <c r="R70" s="54"/>
    </row>
    <row r="71" spans="1:18" s="53" customFormat="1" ht="21.75" customHeight="1" x14ac:dyDescent="0.25">
      <c r="A71" s="70"/>
      <c r="B71" s="50">
        <v>64</v>
      </c>
      <c r="C71" s="50">
        <v>10097158820</v>
      </c>
      <c r="D71" s="51" t="s">
        <v>167</v>
      </c>
      <c r="E71" s="42" t="s">
        <v>168</v>
      </c>
      <c r="F71" s="17" t="s">
        <v>23</v>
      </c>
      <c r="G71" s="18" t="str">
        <f>G68</f>
        <v>Забайкальский край</v>
      </c>
      <c r="H71" s="68"/>
      <c r="I71" s="63"/>
      <c r="J71" s="63"/>
      <c r="K71" s="69"/>
      <c r="L71" s="63"/>
      <c r="M71" s="63"/>
      <c r="N71" s="67"/>
      <c r="O71" s="65"/>
      <c r="P71" s="66"/>
      <c r="Q71" s="52"/>
      <c r="R71" s="54"/>
    </row>
    <row r="72" spans="1:18" s="53" customFormat="1" ht="21.75" customHeight="1" x14ac:dyDescent="0.25">
      <c r="A72" s="70">
        <v>13</v>
      </c>
      <c r="B72" s="50">
        <v>57</v>
      </c>
      <c r="C72" s="50">
        <v>10036041443</v>
      </c>
      <c r="D72" s="51" t="s">
        <v>151</v>
      </c>
      <c r="E72" s="42" t="s">
        <v>152</v>
      </c>
      <c r="F72" s="17" t="s">
        <v>23</v>
      </c>
      <c r="G72" s="18" t="s">
        <v>153</v>
      </c>
      <c r="H72" s="68">
        <v>7.4131944444444299E-4</v>
      </c>
      <c r="I72" s="63">
        <v>6.7071759259259396E-4</v>
      </c>
      <c r="J72" s="63">
        <f t="shared" ref="J72" si="59">SUM(H72,I72)</f>
        <v>1.4120370370370369E-3</v>
      </c>
      <c r="K72" s="69">
        <v>6.8900462962962795E-4</v>
      </c>
      <c r="L72" s="63">
        <f t="shared" ref="L72" si="60">SUM(J72,K72)</f>
        <v>2.1010416666666651E-3</v>
      </c>
      <c r="M72" s="63">
        <v>7.11921296296296E-4</v>
      </c>
      <c r="N72" s="67">
        <f t="shared" ref="N72" si="61">SUM(L72,M72)</f>
        <v>2.8129629629629611E-3</v>
      </c>
      <c r="O72" s="65">
        <f t="shared" ref="O72" si="62">N72-$N$23</f>
        <v>2.6504629629627626E-5</v>
      </c>
      <c r="P72" s="66">
        <f t="shared" ref="P72" si="63">$P$19/((N72*24))</f>
        <v>59.249506254114593</v>
      </c>
      <c r="Q72" s="52"/>
      <c r="R72" s="54"/>
    </row>
    <row r="73" spans="1:18" s="53" customFormat="1" ht="21.75" customHeight="1" x14ac:dyDescent="0.25">
      <c r="A73" s="70"/>
      <c r="B73" s="9">
        <v>58</v>
      </c>
      <c r="C73" s="50">
        <v>10034912203</v>
      </c>
      <c r="D73" s="51" t="s">
        <v>154</v>
      </c>
      <c r="E73" s="42" t="s">
        <v>155</v>
      </c>
      <c r="F73" s="17" t="s">
        <v>19</v>
      </c>
      <c r="G73" s="18" t="str">
        <f t="shared" ref="G73" si="64">G72</f>
        <v>Республика Крым</v>
      </c>
      <c r="H73" s="68"/>
      <c r="I73" s="63"/>
      <c r="J73" s="63"/>
      <c r="K73" s="69"/>
      <c r="L73" s="63"/>
      <c r="M73" s="63"/>
      <c r="N73" s="67"/>
      <c r="O73" s="65"/>
      <c r="P73" s="66"/>
      <c r="Q73" s="52"/>
      <c r="R73" s="54"/>
    </row>
    <row r="74" spans="1:18" s="53" customFormat="1" ht="21.75" customHeight="1" x14ac:dyDescent="0.25">
      <c r="A74" s="70"/>
      <c r="B74" s="50">
        <v>59</v>
      </c>
      <c r="C74" s="50">
        <v>10010193367</v>
      </c>
      <c r="D74" s="51" t="s">
        <v>156</v>
      </c>
      <c r="E74" s="42" t="s">
        <v>157</v>
      </c>
      <c r="F74" s="17" t="s">
        <v>19</v>
      </c>
      <c r="G74" s="18" t="str">
        <f>G72</f>
        <v>Республика Крым</v>
      </c>
      <c r="H74" s="68"/>
      <c r="I74" s="63"/>
      <c r="J74" s="63"/>
      <c r="K74" s="69"/>
      <c r="L74" s="63"/>
      <c r="M74" s="63"/>
      <c r="N74" s="67"/>
      <c r="O74" s="65"/>
      <c r="P74" s="66"/>
      <c r="Q74" s="52"/>
      <c r="R74" s="54"/>
    </row>
    <row r="75" spans="1:18" s="53" customFormat="1" ht="21.75" customHeight="1" x14ac:dyDescent="0.25">
      <c r="A75" s="70"/>
      <c r="B75" s="50">
        <v>60</v>
      </c>
      <c r="C75" s="50">
        <v>10010085960</v>
      </c>
      <c r="D75" s="51" t="s">
        <v>158</v>
      </c>
      <c r="E75" s="42" t="s">
        <v>159</v>
      </c>
      <c r="F75" s="17" t="s">
        <v>19</v>
      </c>
      <c r="G75" s="18" t="str">
        <f>G72</f>
        <v>Республика Крым</v>
      </c>
      <c r="H75" s="68"/>
      <c r="I75" s="63"/>
      <c r="J75" s="63"/>
      <c r="K75" s="69"/>
      <c r="L75" s="63"/>
      <c r="M75" s="63"/>
      <c r="N75" s="67"/>
      <c r="O75" s="65"/>
      <c r="P75" s="66"/>
      <c r="Q75" s="52"/>
      <c r="R75" s="54"/>
    </row>
    <row r="76" spans="1:18" s="53" customFormat="1" ht="21.75" customHeight="1" x14ac:dyDescent="0.25">
      <c r="A76" s="70">
        <v>14</v>
      </c>
      <c r="B76" s="50">
        <v>53</v>
      </c>
      <c r="C76" s="50">
        <v>10014375885</v>
      </c>
      <c r="D76" s="51" t="s">
        <v>143</v>
      </c>
      <c r="E76" s="42" t="s">
        <v>144</v>
      </c>
      <c r="F76" s="17" t="s">
        <v>19</v>
      </c>
      <c r="G76" s="18" t="s">
        <v>133</v>
      </c>
      <c r="H76" s="68">
        <v>7.4143518518518395E-4</v>
      </c>
      <c r="I76" s="63">
        <v>6.7083333333333502E-4</v>
      </c>
      <c r="J76" s="63">
        <f t="shared" ref="J76" si="65">SUM(H76,I76)</f>
        <v>1.4122685185185189E-3</v>
      </c>
      <c r="K76" s="69">
        <v>6.8935185185185104E-4</v>
      </c>
      <c r="L76" s="63">
        <f t="shared" ref="L76" si="66">SUM(J76,K76)</f>
        <v>2.10162037037037E-3</v>
      </c>
      <c r="M76" s="63">
        <v>7.1365740740740699E-4</v>
      </c>
      <c r="N76" s="67">
        <f t="shared" ref="N76" si="67">SUM(L76,M76)</f>
        <v>2.8152777777777768E-3</v>
      </c>
      <c r="O76" s="65">
        <f t="shared" ref="O76" si="68">N76-$N$23</f>
        <v>2.8819444444443294E-5</v>
      </c>
      <c r="P76" s="66">
        <f t="shared" ref="P76" si="69">$P$19/((N76*24))</f>
        <v>59.200789343857942</v>
      </c>
      <c r="Q76" s="52"/>
      <c r="R76" s="54"/>
    </row>
    <row r="77" spans="1:18" s="53" customFormat="1" ht="21.75" customHeight="1" x14ac:dyDescent="0.25">
      <c r="A77" s="70"/>
      <c r="B77" s="9">
        <v>54</v>
      </c>
      <c r="C77" s="50">
        <v>10009395543</v>
      </c>
      <c r="D77" s="51" t="s">
        <v>145</v>
      </c>
      <c r="E77" s="42" t="s">
        <v>146</v>
      </c>
      <c r="F77" s="17" t="s">
        <v>19</v>
      </c>
      <c r="G77" s="18" t="str">
        <f t="shared" ref="G77" si="70">G76</f>
        <v>Краснодарский край</v>
      </c>
      <c r="H77" s="68"/>
      <c r="I77" s="63"/>
      <c r="J77" s="63"/>
      <c r="K77" s="69"/>
      <c r="L77" s="63"/>
      <c r="M77" s="63"/>
      <c r="N77" s="67"/>
      <c r="O77" s="65"/>
      <c r="P77" s="66"/>
      <c r="Q77" s="52"/>
      <c r="R77" s="54"/>
    </row>
    <row r="78" spans="1:18" s="53" customFormat="1" ht="21.75" customHeight="1" x14ac:dyDescent="0.25">
      <c r="A78" s="70"/>
      <c r="B78" s="50">
        <v>55</v>
      </c>
      <c r="C78" s="50">
        <v>10009047353</v>
      </c>
      <c r="D78" s="51" t="s">
        <v>147</v>
      </c>
      <c r="E78" s="42" t="s">
        <v>148</v>
      </c>
      <c r="F78" s="17" t="s">
        <v>23</v>
      </c>
      <c r="G78" s="18" t="str">
        <f>G76</f>
        <v>Краснодарский край</v>
      </c>
      <c r="H78" s="68"/>
      <c r="I78" s="63"/>
      <c r="J78" s="63"/>
      <c r="K78" s="69"/>
      <c r="L78" s="63"/>
      <c r="M78" s="63"/>
      <c r="N78" s="67"/>
      <c r="O78" s="65"/>
      <c r="P78" s="66"/>
      <c r="Q78" s="52"/>
      <c r="R78" s="54"/>
    </row>
    <row r="79" spans="1:18" s="53" customFormat="1" ht="21.75" customHeight="1" x14ac:dyDescent="0.25">
      <c r="A79" s="70"/>
      <c r="B79" s="50">
        <v>56</v>
      </c>
      <c r="C79" s="50">
        <v>10036092367</v>
      </c>
      <c r="D79" s="51" t="s">
        <v>149</v>
      </c>
      <c r="E79" s="42" t="s">
        <v>150</v>
      </c>
      <c r="F79" s="17" t="s">
        <v>23</v>
      </c>
      <c r="G79" s="18" t="str">
        <f>G76</f>
        <v>Краснодарский край</v>
      </c>
      <c r="H79" s="68"/>
      <c r="I79" s="63"/>
      <c r="J79" s="63"/>
      <c r="K79" s="69"/>
      <c r="L79" s="63"/>
      <c r="M79" s="63"/>
      <c r="N79" s="67"/>
      <c r="O79" s="65"/>
      <c r="P79" s="66"/>
      <c r="Q79" s="52"/>
      <c r="R79" s="54"/>
    </row>
    <row r="80" spans="1:18" s="53" customFormat="1" ht="21.75" customHeight="1" x14ac:dyDescent="0.25">
      <c r="A80" s="70">
        <v>15</v>
      </c>
      <c r="B80" s="50">
        <v>29</v>
      </c>
      <c r="C80" s="50">
        <v>10036018407</v>
      </c>
      <c r="D80" s="51" t="s">
        <v>94</v>
      </c>
      <c r="E80" s="42" t="s">
        <v>95</v>
      </c>
      <c r="F80" s="17" t="s">
        <v>19</v>
      </c>
      <c r="G80" s="18" t="s">
        <v>202</v>
      </c>
      <c r="H80" s="68">
        <v>7.4155092592592502E-4</v>
      </c>
      <c r="I80" s="63">
        <v>6.70949074074075E-4</v>
      </c>
      <c r="J80" s="63">
        <f t="shared" ref="J80" si="71">SUM(H80,I80)</f>
        <v>1.4125000000000001E-3</v>
      </c>
      <c r="K80" s="69">
        <v>6.8969907407407305E-4</v>
      </c>
      <c r="L80" s="63">
        <f t="shared" ref="L80" si="72">SUM(J80,K80)</f>
        <v>2.1021990740740732E-3</v>
      </c>
      <c r="M80" s="63">
        <v>7.1539351851851798E-4</v>
      </c>
      <c r="N80" s="67">
        <f t="shared" ref="N80" si="73">SUM(L80,M80)</f>
        <v>2.8175925925925912E-3</v>
      </c>
      <c r="O80" s="65">
        <f t="shared" ref="O80" si="74">N80-$N$23</f>
        <v>3.1134259259257661E-5</v>
      </c>
      <c r="P80" s="66">
        <f t="shared" ref="P80" si="75">$P$19/((N80*24))</f>
        <v>59.152152481104196</v>
      </c>
      <c r="Q80" s="52"/>
      <c r="R80" s="54"/>
    </row>
    <row r="81" spans="1:18" s="53" customFormat="1" ht="21.75" customHeight="1" x14ac:dyDescent="0.25">
      <c r="A81" s="70"/>
      <c r="B81" s="9">
        <v>30</v>
      </c>
      <c r="C81" s="50">
        <v>10036037605</v>
      </c>
      <c r="D81" s="51" t="s">
        <v>96</v>
      </c>
      <c r="E81" s="42" t="s">
        <v>97</v>
      </c>
      <c r="F81" s="17" t="s">
        <v>23</v>
      </c>
      <c r="G81" s="18" t="str">
        <f t="shared" ref="G81" si="76">G80</f>
        <v>Москва</v>
      </c>
      <c r="H81" s="68"/>
      <c r="I81" s="63"/>
      <c r="J81" s="63"/>
      <c r="K81" s="69"/>
      <c r="L81" s="63"/>
      <c r="M81" s="63"/>
      <c r="N81" s="67"/>
      <c r="O81" s="65"/>
      <c r="P81" s="66"/>
      <c r="Q81" s="52"/>
      <c r="R81" s="54"/>
    </row>
    <row r="82" spans="1:18" s="53" customFormat="1" ht="21.75" customHeight="1" x14ac:dyDescent="0.25">
      <c r="A82" s="70"/>
      <c r="B82" s="50">
        <v>31</v>
      </c>
      <c r="C82" s="50">
        <v>10010168008</v>
      </c>
      <c r="D82" s="51" t="s">
        <v>98</v>
      </c>
      <c r="E82" s="42" t="s">
        <v>99</v>
      </c>
      <c r="F82" s="17" t="s">
        <v>19</v>
      </c>
      <c r="G82" s="18" t="str">
        <f>G80</f>
        <v>Москва</v>
      </c>
      <c r="H82" s="68"/>
      <c r="I82" s="63"/>
      <c r="J82" s="63"/>
      <c r="K82" s="69"/>
      <c r="L82" s="63"/>
      <c r="M82" s="63"/>
      <c r="N82" s="67"/>
      <c r="O82" s="65"/>
      <c r="P82" s="66"/>
      <c r="Q82" s="52"/>
      <c r="R82" s="54"/>
    </row>
    <row r="83" spans="1:18" s="53" customFormat="1" ht="21.75" customHeight="1" x14ac:dyDescent="0.25">
      <c r="A83" s="70"/>
      <c r="B83" s="50">
        <v>32</v>
      </c>
      <c r="C83" s="50">
        <v>10013773273</v>
      </c>
      <c r="D83" s="51" t="s">
        <v>100</v>
      </c>
      <c r="E83" s="42" t="s">
        <v>101</v>
      </c>
      <c r="F83" s="17" t="s">
        <v>19</v>
      </c>
      <c r="G83" s="18" t="str">
        <f>G80</f>
        <v>Москва</v>
      </c>
      <c r="H83" s="68"/>
      <c r="I83" s="63"/>
      <c r="J83" s="63"/>
      <c r="K83" s="69"/>
      <c r="L83" s="63"/>
      <c r="M83" s="63"/>
      <c r="N83" s="67"/>
      <c r="O83" s="65"/>
      <c r="P83" s="66"/>
      <c r="Q83" s="52"/>
      <c r="R83" s="54"/>
    </row>
    <row r="84" spans="1:18" s="53" customFormat="1" ht="21.75" customHeight="1" x14ac:dyDescent="0.25">
      <c r="A84" s="70">
        <v>16</v>
      </c>
      <c r="B84" s="50">
        <v>73</v>
      </c>
      <c r="C84" s="50">
        <v>10036022952</v>
      </c>
      <c r="D84" s="51" t="s">
        <v>186</v>
      </c>
      <c r="E84" s="42" t="s">
        <v>187</v>
      </c>
      <c r="F84" s="17" t="s">
        <v>23</v>
      </c>
      <c r="G84" s="18" t="s">
        <v>191</v>
      </c>
      <c r="H84" s="68">
        <v>7.41666666666665E-4</v>
      </c>
      <c r="I84" s="63">
        <v>6.7106481481481596E-4</v>
      </c>
      <c r="J84" s="63">
        <f t="shared" ref="J84" si="77">SUM(H84,I84)</f>
        <v>1.412731481481481E-3</v>
      </c>
      <c r="K84" s="69">
        <v>7.0624999999999996E-4</v>
      </c>
      <c r="L84" s="63">
        <f t="shared" ref="L84" si="78">SUM(J84,K84)</f>
        <v>2.1189814814814808E-3</v>
      </c>
      <c r="M84" s="63">
        <v>7.1712962962962995E-4</v>
      </c>
      <c r="N84" s="67">
        <f t="shared" ref="N84" si="79">SUM(L84,M84)</f>
        <v>2.8361111111111109E-3</v>
      </c>
      <c r="O84" s="65">
        <f t="shared" ref="O84" si="80">N84-$N$23</f>
        <v>4.9652777777777369E-5</v>
      </c>
      <c r="P84" s="66">
        <f t="shared" ref="P84" si="81">$P$19/((N84*24))</f>
        <v>58.765915768854065</v>
      </c>
      <c r="Q84" s="52"/>
      <c r="R84" s="54"/>
    </row>
    <row r="85" spans="1:18" s="53" customFormat="1" ht="21.75" customHeight="1" x14ac:dyDescent="0.25">
      <c r="A85" s="70"/>
      <c r="B85" s="9">
        <v>74</v>
      </c>
      <c r="C85" s="50">
        <v>10036059732</v>
      </c>
      <c r="D85" s="51" t="s">
        <v>188</v>
      </c>
      <c r="E85" s="42" t="s">
        <v>152</v>
      </c>
      <c r="F85" s="17" t="s">
        <v>23</v>
      </c>
      <c r="G85" s="18" t="str">
        <f t="shared" ref="G85" si="82">G84</f>
        <v>Омская область</v>
      </c>
      <c r="H85" s="68"/>
      <c r="I85" s="63"/>
      <c r="J85" s="63"/>
      <c r="K85" s="69"/>
      <c r="L85" s="63"/>
      <c r="M85" s="63"/>
      <c r="N85" s="67"/>
      <c r="O85" s="65"/>
      <c r="P85" s="66"/>
      <c r="Q85" s="52"/>
      <c r="R85" s="54"/>
    </row>
    <row r="86" spans="1:18" s="53" customFormat="1" ht="21.75" customHeight="1" x14ac:dyDescent="0.25">
      <c r="A86" s="70"/>
      <c r="B86" s="50">
        <v>75</v>
      </c>
      <c r="C86" s="50">
        <v>10095787480</v>
      </c>
      <c r="D86" s="51" t="s">
        <v>189</v>
      </c>
      <c r="E86" s="42" t="s">
        <v>190</v>
      </c>
      <c r="F86" s="17" t="s">
        <v>23</v>
      </c>
      <c r="G86" s="18" t="str">
        <f>G84</f>
        <v>Омская область</v>
      </c>
      <c r="H86" s="68"/>
      <c r="I86" s="63"/>
      <c r="J86" s="63"/>
      <c r="K86" s="69"/>
      <c r="L86" s="63"/>
      <c r="M86" s="63"/>
      <c r="N86" s="67"/>
      <c r="O86" s="65"/>
      <c r="P86" s="66"/>
      <c r="Q86" s="52"/>
      <c r="R86" s="54"/>
    </row>
    <row r="87" spans="1:18" s="53" customFormat="1" ht="21.75" customHeight="1" x14ac:dyDescent="0.25">
      <c r="A87" s="70"/>
      <c r="B87" s="50">
        <v>76</v>
      </c>
      <c r="C87" s="50">
        <v>10034909371</v>
      </c>
      <c r="D87" s="51" t="s">
        <v>192</v>
      </c>
      <c r="E87" s="42" t="s">
        <v>193</v>
      </c>
      <c r="F87" s="17" t="s">
        <v>19</v>
      </c>
      <c r="G87" s="18" t="str">
        <f>G84</f>
        <v>Омская область</v>
      </c>
      <c r="H87" s="68"/>
      <c r="I87" s="63"/>
      <c r="J87" s="63"/>
      <c r="K87" s="69"/>
      <c r="L87" s="63"/>
      <c r="M87" s="63"/>
      <c r="N87" s="67"/>
      <c r="O87" s="65"/>
      <c r="P87" s="66"/>
      <c r="Q87" s="52"/>
      <c r="R87" s="54"/>
    </row>
    <row r="88" spans="1:18" s="53" customFormat="1" ht="21.75" customHeight="1" x14ac:dyDescent="0.25">
      <c r="A88" s="70" t="s">
        <v>205</v>
      </c>
      <c r="B88" s="50">
        <v>69</v>
      </c>
      <c r="C88" s="50">
        <v>10092974177</v>
      </c>
      <c r="D88" s="51" t="s">
        <v>178</v>
      </c>
      <c r="E88" s="42" t="s">
        <v>179</v>
      </c>
      <c r="F88" s="17" t="s">
        <v>23</v>
      </c>
      <c r="G88" s="18" t="s">
        <v>194</v>
      </c>
      <c r="H88" s="68"/>
      <c r="I88" s="63"/>
      <c r="J88" s="63"/>
      <c r="K88" s="69"/>
      <c r="L88" s="63"/>
      <c r="M88" s="63"/>
      <c r="N88" s="67"/>
      <c r="O88" s="63"/>
      <c r="P88" s="64" t="str">
        <f t="shared" ref="P88" si="83">IFERROR($P$19*3600/(HOUR(N88)*3600+MINUTE(N88)*60+SECOND(N88)),"")</f>
        <v/>
      </c>
      <c r="Q88" s="52"/>
      <c r="R88" s="54"/>
    </row>
    <row r="89" spans="1:18" s="53" customFormat="1" ht="21.75" customHeight="1" x14ac:dyDescent="0.25">
      <c r="A89" s="70"/>
      <c r="B89" s="9">
        <v>70</v>
      </c>
      <c r="C89" s="50">
        <v>10015266063</v>
      </c>
      <c r="D89" s="51" t="s">
        <v>180</v>
      </c>
      <c r="E89" s="42" t="s">
        <v>181</v>
      </c>
      <c r="F89" s="17" t="s">
        <v>19</v>
      </c>
      <c r="G89" s="18" t="str">
        <f t="shared" ref="G89" si="84">G88</f>
        <v>Новосибирская область</v>
      </c>
      <c r="H89" s="68"/>
      <c r="I89" s="63"/>
      <c r="J89" s="63"/>
      <c r="K89" s="69"/>
      <c r="L89" s="63"/>
      <c r="M89" s="63"/>
      <c r="N89" s="67"/>
      <c r="O89" s="63"/>
      <c r="P89" s="64"/>
      <c r="Q89" s="52"/>
      <c r="R89" s="54"/>
    </row>
    <row r="90" spans="1:18" s="53" customFormat="1" ht="21.75" customHeight="1" x14ac:dyDescent="0.25">
      <c r="A90" s="70"/>
      <c r="B90" s="50">
        <v>71</v>
      </c>
      <c r="C90" s="50">
        <v>10015831794</v>
      </c>
      <c r="D90" s="51" t="s">
        <v>182</v>
      </c>
      <c r="E90" s="42" t="s">
        <v>183</v>
      </c>
      <c r="F90" s="17" t="s">
        <v>19</v>
      </c>
      <c r="G90" s="18" t="str">
        <f>G88</f>
        <v>Новосибирская область</v>
      </c>
      <c r="H90" s="68"/>
      <c r="I90" s="63"/>
      <c r="J90" s="63"/>
      <c r="K90" s="69"/>
      <c r="L90" s="63"/>
      <c r="M90" s="63"/>
      <c r="N90" s="67"/>
      <c r="O90" s="63"/>
      <c r="P90" s="64"/>
      <c r="Q90" s="52"/>
      <c r="R90" s="54"/>
    </row>
    <row r="91" spans="1:18" s="53" customFormat="1" ht="21.75" customHeight="1" x14ac:dyDescent="0.25">
      <c r="A91" s="70"/>
      <c r="B91" s="50">
        <v>72</v>
      </c>
      <c r="C91" s="50">
        <v>10034935946</v>
      </c>
      <c r="D91" s="51" t="s">
        <v>184</v>
      </c>
      <c r="E91" s="42" t="s">
        <v>185</v>
      </c>
      <c r="F91" s="17" t="s">
        <v>23</v>
      </c>
      <c r="G91" s="18" t="str">
        <f>G88</f>
        <v>Новосибирская область</v>
      </c>
      <c r="H91" s="68"/>
      <c r="I91" s="63"/>
      <c r="J91" s="63"/>
      <c r="K91" s="69"/>
      <c r="L91" s="63"/>
      <c r="M91" s="63"/>
      <c r="N91" s="67"/>
      <c r="O91" s="63"/>
      <c r="P91" s="64"/>
      <c r="Q91" s="52"/>
      <c r="R91" s="54"/>
    </row>
    <row r="92" spans="1:18" s="53" customFormat="1" ht="21.75" customHeight="1" x14ac:dyDescent="0.25">
      <c r="A92" s="70" t="s">
        <v>206</v>
      </c>
      <c r="B92" s="50">
        <v>21</v>
      </c>
      <c r="C92" s="50">
        <v>10006461901</v>
      </c>
      <c r="D92" s="51" t="s">
        <v>78</v>
      </c>
      <c r="E92" s="42" t="s">
        <v>79</v>
      </c>
      <c r="F92" s="17" t="s">
        <v>16</v>
      </c>
      <c r="G92" s="18" t="s">
        <v>202</v>
      </c>
      <c r="H92" s="68"/>
      <c r="I92" s="63"/>
      <c r="J92" s="63"/>
      <c r="K92" s="69"/>
      <c r="L92" s="63"/>
      <c r="M92" s="63"/>
      <c r="N92" s="67"/>
      <c r="O92" s="63"/>
      <c r="P92" s="64" t="str">
        <f t="shared" ref="P92" si="85">IFERROR($P$19*3600/(HOUR(N92)*3600+MINUTE(N92)*60+SECOND(N92)),"")</f>
        <v/>
      </c>
      <c r="Q92" s="52"/>
      <c r="R92" s="54"/>
    </row>
    <row r="93" spans="1:18" s="53" customFormat="1" ht="21.75" customHeight="1" x14ac:dyDescent="0.25">
      <c r="A93" s="70"/>
      <c r="B93" s="9">
        <v>22</v>
      </c>
      <c r="C93" s="50">
        <v>10014629200</v>
      </c>
      <c r="D93" s="51" t="s">
        <v>80</v>
      </c>
      <c r="E93" s="42" t="s">
        <v>81</v>
      </c>
      <c r="F93" s="17" t="s">
        <v>19</v>
      </c>
      <c r="G93" s="18" t="str">
        <f t="shared" ref="G93" si="86">G92</f>
        <v>Москва</v>
      </c>
      <c r="H93" s="68"/>
      <c r="I93" s="63"/>
      <c r="J93" s="63"/>
      <c r="K93" s="69"/>
      <c r="L93" s="63"/>
      <c r="M93" s="63"/>
      <c r="N93" s="67"/>
      <c r="O93" s="63"/>
      <c r="P93" s="64"/>
      <c r="Q93" s="52"/>
      <c r="R93" s="54"/>
    </row>
    <row r="94" spans="1:18" s="53" customFormat="1" ht="21.75" customHeight="1" x14ac:dyDescent="0.25">
      <c r="A94" s="70"/>
      <c r="B94" s="50">
        <v>23</v>
      </c>
      <c r="C94" s="50">
        <v>10007896588</v>
      </c>
      <c r="D94" s="51" t="s">
        <v>82</v>
      </c>
      <c r="E94" s="42" t="s">
        <v>83</v>
      </c>
      <c r="F94" s="17" t="s">
        <v>16</v>
      </c>
      <c r="G94" s="18" t="str">
        <f>G92</f>
        <v>Москва</v>
      </c>
      <c r="H94" s="68"/>
      <c r="I94" s="63"/>
      <c r="J94" s="63"/>
      <c r="K94" s="69"/>
      <c r="L94" s="63"/>
      <c r="M94" s="63"/>
      <c r="N94" s="67"/>
      <c r="O94" s="63"/>
      <c r="P94" s="64"/>
      <c r="Q94" s="52"/>
      <c r="R94" s="54"/>
    </row>
    <row r="95" spans="1:18" s="53" customFormat="1" ht="21.75" customHeight="1" x14ac:dyDescent="0.25">
      <c r="A95" s="70"/>
      <c r="B95" s="50">
        <v>24</v>
      </c>
      <c r="C95" s="50">
        <v>10034993439</v>
      </c>
      <c r="D95" s="51" t="s">
        <v>84</v>
      </c>
      <c r="E95" s="42" t="s">
        <v>85</v>
      </c>
      <c r="F95" s="17" t="s">
        <v>19</v>
      </c>
      <c r="G95" s="18" t="str">
        <f>G92</f>
        <v>Москва</v>
      </c>
      <c r="H95" s="68"/>
      <c r="I95" s="63"/>
      <c r="J95" s="63"/>
      <c r="K95" s="69"/>
      <c r="L95" s="63"/>
      <c r="M95" s="63"/>
      <c r="N95" s="67"/>
      <c r="O95" s="63"/>
      <c r="P95" s="64"/>
      <c r="Q95" s="52"/>
      <c r="R95" s="54"/>
    </row>
    <row r="96" spans="1:18" s="53" customFormat="1" ht="21.75" customHeight="1" x14ac:dyDescent="0.25">
      <c r="A96" s="70" t="s">
        <v>206</v>
      </c>
      <c r="B96" s="50">
        <v>65</v>
      </c>
      <c r="C96" s="50">
        <v>10076770329</v>
      </c>
      <c r="D96" s="51" t="s">
        <v>169</v>
      </c>
      <c r="E96" s="42" t="s">
        <v>170</v>
      </c>
      <c r="F96" s="17" t="s">
        <v>27</v>
      </c>
      <c r="G96" s="18" t="s">
        <v>171</v>
      </c>
      <c r="H96" s="68"/>
      <c r="I96" s="63"/>
      <c r="J96" s="63"/>
      <c r="K96" s="69"/>
      <c r="L96" s="63"/>
      <c r="M96" s="63"/>
      <c r="N96" s="67"/>
      <c r="O96" s="63"/>
      <c r="P96" s="64" t="str">
        <f t="shared" ref="P96" si="87">IFERROR($P$19*3600/(HOUR(N96)*3600+MINUTE(N96)*60+SECOND(N96)),"")</f>
        <v/>
      </c>
      <c r="Q96" s="52"/>
      <c r="R96" s="54"/>
    </row>
    <row r="97" spans="1:18" s="53" customFormat="1" ht="21.75" customHeight="1" x14ac:dyDescent="0.25">
      <c r="A97" s="70"/>
      <c r="B97" s="9">
        <v>66</v>
      </c>
      <c r="C97" s="50">
        <v>10077619582</v>
      </c>
      <c r="D97" s="51" t="s">
        <v>172</v>
      </c>
      <c r="E97" s="42" t="s">
        <v>173</v>
      </c>
      <c r="F97" s="17" t="s">
        <v>27</v>
      </c>
      <c r="G97" s="18" t="str">
        <f t="shared" ref="G97" si="88">G96</f>
        <v>Курская область</v>
      </c>
      <c r="H97" s="68"/>
      <c r="I97" s="63"/>
      <c r="J97" s="63"/>
      <c r="K97" s="69"/>
      <c r="L97" s="63"/>
      <c r="M97" s="63"/>
      <c r="N97" s="67"/>
      <c r="O97" s="63"/>
      <c r="P97" s="64"/>
      <c r="Q97" s="52"/>
      <c r="R97" s="54"/>
    </row>
    <row r="98" spans="1:18" s="53" customFormat="1" ht="21.75" customHeight="1" x14ac:dyDescent="0.25">
      <c r="A98" s="70"/>
      <c r="B98" s="50">
        <v>67</v>
      </c>
      <c r="C98" s="50">
        <v>10095959858</v>
      </c>
      <c r="D98" s="51" t="s">
        <v>174</v>
      </c>
      <c r="E98" s="42" t="s">
        <v>175</v>
      </c>
      <c r="F98" s="17" t="s">
        <v>23</v>
      </c>
      <c r="G98" s="18" t="str">
        <f>G96</f>
        <v>Курская область</v>
      </c>
      <c r="H98" s="68"/>
      <c r="I98" s="63"/>
      <c r="J98" s="63"/>
      <c r="K98" s="69"/>
      <c r="L98" s="63"/>
      <c r="M98" s="63"/>
      <c r="N98" s="67"/>
      <c r="O98" s="63"/>
      <c r="P98" s="64"/>
      <c r="Q98" s="52"/>
      <c r="R98" s="54"/>
    </row>
    <row r="99" spans="1:18" s="53" customFormat="1" ht="21.75" customHeight="1" x14ac:dyDescent="0.25">
      <c r="A99" s="70"/>
      <c r="B99" s="50">
        <v>68</v>
      </c>
      <c r="C99" s="50">
        <v>10008178801</v>
      </c>
      <c r="D99" s="51" t="s">
        <v>176</v>
      </c>
      <c r="E99" s="42" t="s">
        <v>177</v>
      </c>
      <c r="F99" s="17" t="s">
        <v>27</v>
      </c>
      <c r="G99" s="18" t="str">
        <f>G96</f>
        <v>Курская область</v>
      </c>
      <c r="H99" s="68"/>
      <c r="I99" s="63"/>
      <c r="J99" s="63"/>
      <c r="K99" s="69"/>
      <c r="L99" s="63"/>
      <c r="M99" s="63"/>
      <c r="N99" s="67"/>
      <c r="O99" s="63"/>
      <c r="P99" s="64"/>
      <c r="Q99" s="52"/>
      <c r="R99" s="54"/>
    </row>
    <row r="100" spans="1:18" s="53" customFormat="1" ht="21.75" customHeight="1" x14ac:dyDescent="0.25">
      <c r="A100" s="70" t="s">
        <v>206</v>
      </c>
      <c r="B100" s="50">
        <v>69</v>
      </c>
      <c r="C100" s="50">
        <v>10092974177</v>
      </c>
      <c r="D100" s="51" t="s">
        <v>178</v>
      </c>
      <c r="E100" s="42" t="s">
        <v>179</v>
      </c>
      <c r="F100" s="17" t="s">
        <v>23</v>
      </c>
      <c r="G100" s="18" t="s">
        <v>194</v>
      </c>
      <c r="H100" s="68"/>
      <c r="I100" s="63"/>
      <c r="J100" s="63"/>
      <c r="K100" s="69"/>
      <c r="L100" s="63"/>
      <c r="M100" s="63"/>
      <c r="N100" s="67"/>
      <c r="O100" s="63"/>
      <c r="P100" s="64" t="str">
        <f t="shared" ref="P100" si="89">IFERROR($P$19*3600/(HOUR(N100)*3600+MINUTE(N100)*60+SECOND(N100)),"")</f>
        <v/>
      </c>
      <c r="Q100" s="52"/>
      <c r="R100" s="54"/>
    </row>
    <row r="101" spans="1:18" s="53" customFormat="1" ht="21.75" customHeight="1" x14ac:dyDescent="0.25">
      <c r="A101" s="70"/>
      <c r="B101" s="9">
        <v>70</v>
      </c>
      <c r="C101" s="50">
        <v>10015266063</v>
      </c>
      <c r="D101" s="51" t="s">
        <v>180</v>
      </c>
      <c r="E101" s="42" t="s">
        <v>181</v>
      </c>
      <c r="F101" s="17" t="s">
        <v>19</v>
      </c>
      <c r="G101" s="18" t="str">
        <f t="shared" ref="G101" si="90">G100</f>
        <v>Новосибирская область</v>
      </c>
      <c r="H101" s="68"/>
      <c r="I101" s="63"/>
      <c r="J101" s="63"/>
      <c r="K101" s="69"/>
      <c r="L101" s="63"/>
      <c r="M101" s="63"/>
      <c r="N101" s="67"/>
      <c r="O101" s="63"/>
      <c r="P101" s="64"/>
      <c r="Q101" s="52"/>
      <c r="R101" s="54"/>
    </row>
    <row r="102" spans="1:18" s="53" customFormat="1" ht="21.75" customHeight="1" x14ac:dyDescent="0.25">
      <c r="A102" s="70"/>
      <c r="B102" s="50">
        <v>71</v>
      </c>
      <c r="C102" s="50">
        <v>10015831794</v>
      </c>
      <c r="D102" s="51" t="s">
        <v>182</v>
      </c>
      <c r="E102" s="42" t="s">
        <v>183</v>
      </c>
      <c r="F102" s="17" t="s">
        <v>19</v>
      </c>
      <c r="G102" s="18" t="str">
        <f>G100</f>
        <v>Новосибирская область</v>
      </c>
      <c r="H102" s="68"/>
      <c r="I102" s="63"/>
      <c r="J102" s="63"/>
      <c r="K102" s="69"/>
      <c r="L102" s="63"/>
      <c r="M102" s="63"/>
      <c r="N102" s="67"/>
      <c r="O102" s="63"/>
      <c r="P102" s="64"/>
      <c r="Q102" s="52"/>
      <c r="R102" s="54"/>
    </row>
    <row r="103" spans="1:18" s="53" customFormat="1" ht="21.75" customHeight="1" x14ac:dyDescent="0.25">
      <c r="A103" s="70"/>
      <c r="B103" s="50">
        <v>72</v>
      </c>
      <c r="C103" s="50">
        <v>10034935946</v>
      </c>
      <c r="D103" s="51" t="s">
        <v>184</v>
      </c>
      <c r="E103" s="42" t="s">
        <v>185</v>
      </c>
      <c r="F103" s="17" t="s">
        <v>23</v>
      </c>
      <c r="G103" s="18" t="str">
        <f>G100</f>
        <v>Новосибирская область</v>
      </c>
      <c r="H103" s="68"/>
      <c r="I103" s="63"/>
      <c r="J103" s="63"/>
      <c r="K103" s="69"/>
      <c r="L103" s="63"/>
      <c r="M103" s="63"/>
      <c r="N103" s="67"/>
      <c r="O103" s="63"/>
      <c r="P103" s="64"/>
      <c r="Q103" s="52"/>
      <c r="R103" s="54"/>
    </row>
    <row r="104" spans="1:18" ht="5.25" customHeight="1" x14ac:dyDescent="0.3">
      <c r="A104" s="13"/>
      <c r="B104" s="14"/>
      <c r="C104" s="14"/>
      <c r="D104" s="15"/>
      <c r="E104" s="16"/>
      <c r="F104" s="17"/>
      <c r="G104" s="18"/>
      <c r="H104" s="18"/>
      <c r="I104" s="18"/>
      <c r="J104" s="18"/>
      <c r="K104" s="18"/>
      <c r="L104" s="18"/>
      <c r="M104" s="19"/>
      <c r="N104" s="19"/>
      <c r="O104" s="20"/>
      <c r="P104" s="21"/>
      <c r="Q104" s="20"/>
      <c r="R104" s="20"/>
    </row>
    <row r="105" spans="1:18" x14ac:dyDescent="0.25">
      <c r="A105" s="78" t="s">
        <v>3</v>
      </c>
      <c r="B105" s="78"/>
      <c r="C105" s="78"/>
      <c r="D105" s="78"/>
      <c r="E105" s="57"/>
      <c r="F105" s="57"/>
      <c r="G105" s="86" t="s">
        <v>199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</row>
    <row r="106" spans="1:18" x14ac:dyDescent="0.25">
      <c r="A106" s="80" t="s">
        <v>197</v>
      </c>
      <c r="B106" s="80"/>
      <c r="C106" s="80"/>
      <c r="D106" s="80"/>
      <c r="E106" s="1"/>
      <c r="F106" s="22"/>
      <c r="G106" s="23" t="s">
        <v>24</v>
      </c>
      <c r="H106" s="24">
        <v>10</v>
      </c>
      <c r="I106" s="23"/>
      <c r="J106" s="23"/>
      <c r="K106" s="23"/>
      <c r="L106" s="23"/>
      <c r="M106" s="25"/>
      <c r="N106" s="26"/>
      <c r="O106" s="27"/>
      <c r="P106" s="28"/>
      <c r="Q106" s="29" t="s">
        <v>22</v>
      </c>
      <c r="R106" s="30">
        <f>COUNTIF(F23:F103,"ЗМС")</f>
        <v>2</v>
      </c>
    </row>
    <row r="107" spans="1:18" x14ac:dyDescent="0.25">
      <c r="A107" s="80" t="s">
        <v>198</v>
      </c>
      <c r="B107" s="80"/>
      <c r="C107" s="80"/>
      <c r="D107" s="80"/>
      <c r="E107" s="1"/>
      <c r="F107" s="31"/>
      <c r="G107" s="32" t="s">
        <v>31</v>
      </c>
      <c r="H107" s="33">
        <v>20</v>
      </c>
      <c r="I107" s="32"/>
      <c r="J107" s="32"/>
      <c r="K107" s="32"/>
      <c r="L107" s="32"/>
      <c r="M107" s="25"/>
      <c r="N107" s="33"/>
      <c r="O107" s="34"/>
      <c r="P107" s="28"/>
      <c r="Q107" s="29" t="s">
        <v>16</v>
      </c>
      <c r="R107" s="30">
        <f>COUNTIF(F23:F103,"МСМК")</f>
        <v>14</v>
      </c>
    </row>
    <row r="108" spans="1:18" x14ac:dyDescent="0.25">
      <c r="A108" s="80"/>
      <c r="B108" s="80"/>
      <c r="C108" s="80"/>
      <c r="D108" s="80"/>
      <c r="E108" s="1"/>
      <c r="F108" s="31"/>
      <c r="G108" s="32" t="s">
        <v>32</v>
      </c>
      <c r="H108" s="33">
        <v>17</v>
      </c>
      <c r="I108" s="32"/>
      <c r="J108" s="32"/>
      <c r="K108" s="32"/>
      <c r="L108" s="32"/>
      <c r="M108" s="25"/>
      <c r="N108" s="33"/>
      <c r="O108" s="34"/>
      <c r="P108" s="28"/>
      <c r="Q108" s="29" t="s">
        <v>19</v>
      </c>
      <c r="R108" s="30">
        <f>COUNTIF(F23:F103,"МС")</f>
        <v>40</v>
      </c>
    </row>
    <row r="109" spans="1:18" x14ac:dyDescent="0.25">
      <c r="A109" s="80"/>
      <c r="B109" s="80"/>
      <c r="C109" s="80"/>
      <c r="D109" s="80"/>
      <c r="E109" s="1"/>
      <c r="F109" s="31"/>
      <c r="G109" s="31" t="s">
        <v>33</v>
      </c>
      <c r="H109" s="35">
        <v>16</v>
      </c>
      <c r="I109" s="31"/>
      <c r="J109" s="31"/>
      <c r="K109" s="31"/>
      <c r="L109" s="31"/>
      <c r="N109" s="35"/>
      <c r="O109" s="36"/>
      <c r="Q109" s="37" t="s">
        <v>23</v>
      </c>
      <c r="R109" s="38">
        <f>COUNTIF(F23:F103,"КМС")</f>
        <v>21</v>
      </c>
    </row>
    <row r="110" spans="1:18" x14ac:dyDescent="0.25">
      <c r="A110" s="79"/>
      <c r="B110" s="79"/>
      <c r="C110" s="79"/>
      <c r="D110" s="79"/>
      <c r="E110" s="1"/>
      <c r="F110" s="31"/>
      <c r="G110" s="31" t="s">
        <v>34</v>
      </c>
      <c r="H110" s="35">
        <v>1</v>
      </c>
      <c r="I110" s="31"/>
      <c r="J110" s="31"/>
      <c r="K110" s="31"/>
      <c r="L110" s="31"/>
      <c r="N110" s="35"/>
      <c r="O110" s="36"/>
      <c r="Q110" s="37" t="s">
        <v>27</v>
      </c>
      <c r="R110" s="38">
        <f>COUNTIF(F23:F103,"1 СР")</f>
        <v>3</v>
      </c>
    </row>
    <row r="111" spans="1:18" x14ac:dyDescent="0.25">
      <c r="A111" s="2"/>
      <c r="D111" s="2"/>
      <c r="E111" s="1"/>
      <c r="F111" s="31"/>
      <c r="G111" s="31" t="s">
        <v>35</v>
      </c>
      <c r="H111" s="35">
        <v>0</v>
      </c>
      <c r="I111" s="37"/>
      <c r="J111" s="37"/>
      <c r="K111" s="37"/>
      <c r="L111" s="37"/>
      <c r="N111" s="39"/>
      <c r="O111" s="36"/>
      <c r="Q111" s="40" t="s">
        <v>207</v>
      </c>
      <c r="R111" s="38">
        <f>COUNTIF(F23:F103,"2 СР")</f>
        <v>0</v>
      </c>
    </row>
    <row r="112" spans="1:18" x14ac:dyDescent="0.25">
      <c r="A112" s="79"/>
      <c r="B112" s="79"/>
      <c r="C112" s="79"/>
      <c r="D112" s="79"/>
      <c r="E112" s="1"/>
      <c r="F112" s="31"/>
      <c r="G112" s="31" t="s">
        <v>36</v>
      </c>
      <c r="H112" s="35">
        <v>3</v>
      </c>
      <c r="I112" s="31"/>
      <c r="J112" s="31"/>
      <c r="K112" s="31"/>
      <c r="L112" s="31"/>
      <c r="N112" s="35"/>
      <c r="O112" s="36"/>
      <c r="Q112" s="40" t="s">
        <v>208</v>
      </c>
      <c r="R112" s="38">
        <f>COUNTIF(F23:F103,"3 СР")</f>
        <v>0</v>
      </c>
    </row>
    <row r="113" spans="1:29" ht="4.5" customHeight="1" x14ac:dyDescent="0.25"/>
    <row r="114" spans="1:29" x14ac:dyDescent="0.25">
      <c r="A114" s="78" t="str">
        <f>A16</f>
        <v>ТЕХНИЧЕСКИЙ ДЕЛЕГАТ ФВСР:</v>
      </c>
      <c r="B114" s="78"/>
      <c r="C114" s="78"/>
      <c r="D114" s="78"/>
      <c r="E114" s="82" t="str">
        <f>A17</f>
        <v>ГЛАВНЫЙ СУДЬЯ:</v>
      </c>
      <c r="F114" s="82"/>
      <c r="G114" s="82"/>
      <c r="H114" s="82"/>
      <c r="I114" s="82" t="str">
        <f>A18</f>
        <v>ГЛАВНЫЙ СЕКРЕТАРЬ:</v>
      </c>
      <c r="J114" s="82"/>
      <c r="K114" s="82"/>
      <c r="L114" s="82"/>
      <c r="M114" s="82"/>
      <c r="N114" s="82"/>
      <c r="O114" s="78" t="str">
        <f>A19</f>
        <v>СУДЬЯ НА ФИНИШЕ:</v>
      </c>
      <c r="P114" s="78"/>
      <c r="Q114" s="78"/>
      <c r="R114" s="78"/>
    </row>
    <row r="115" spans="1:29" x14ac:dyDescent="0.25">
      <c r="B115" s="1"/>
      <c r="C115" s="1"/>
      <c r="E115" s="1"/>
      <c r="M115" s="1"/>
      <c r="N115" s="1"/>
      <c r="P115" s="1"/>
    </row>
    <row r="116" spans="1:29" x14ac:dyDescent="0.25">
      <c r="A116" s="2"/>
      <c r="D116" s="2"/>
      <c r="E116" s="12"/>
      <c r="F116" s="2"/>
      <c r="G116" s="2"/>
      <c r="H116" s="2"/>
      <c r="I116" s="2"/>
      <c r="J116" s="2"/>
      <c r="K116" s="2"/>
      <c r="L116" s="2"/>
      <c r="M116" s="41"/>
      <c r="N116" s="41"/>
      <c r="O116" s="2"/>
      <c r="P116" s="2"/>
      <c r="Q116" s="2"/>
      <c r="R116" s="2"/>
    </row>
    <row r="117" spans="1:29" x14ac:dyDescent="0.25">
      <c r="A117" s="2"/>
      <c r="D117" s="2"/>
      <c r="E117" s="12"/>
      <c r="F117" s="2"/>
      <c r="G117" s="2"/>
      <c r="H117" s="2"/>
      <c r="I117" s="2"/>
      <c r="J117" s="2"/>
      <c r="K117" s="2"/>
      <c r="L117" s="2"/>
      <c r="M117" s="41"/>
      <c r="N117" s="41"/>
      <c r="O117" s="2"/>
      <c r="P117" s="2"/>
      <c r="Q117" s="2"/>
      <c r="R117" s="2"/>
    </row>
    <row r="118" spans="1:29" x14ac:dyDescent="0.25">
      <c r="A118" s="2"/>
      <c r="D118" s="2"/>
      <c r="E118" s="12"/>
      <c r="F118" s="2"/>
      <c r="G118" s="2"/>
      <c r="H118" s="2"/>
      <c r="I118" s="2"/>
      <c r="J118" s="2"/>
      <c r="K118" s="2"/>
      <c r="L118" s="2"/>
      <c r="M118" s="41"/>
      <c r="N118" s="41"/>
      <c r="O118" s="2"/>
      <c r="P118" s="2"/>
      <c r="Q118" s="2"/>
      <c r="R118" s="2"/>
    </row>
    <row r="119" spans="1:29" x14ac:dyDescent="0.25">
      <c r="A119" s="2"/>
      <c r="D119" s="2"/>
      <c r="E119" s="12"/>
      <c r="F119" s="2"/>
      <c r="G119" s="2"/>
      <c r="H119" s="2"/>
      <c r="I119" s="2"/>
      <c r="J119" s="2"/>
      <c r="K119" s="2"/>
      <c r="L119" s="2"/>
      <c r="M119" s="41"/>
      <c r="N119" s="41"/>
      <c r="O119" s="2"/>
      <c r="P119" s="2"/>
      <c r="Q119" s="2"/>
      <c r="R119" s="2"/>
    </row>
    <row r="120" spans="1:29" x14ac:dyDescent="0.25">
      <c r="A120" s="79">
        <f>G16</f>
        <v>0</v>
      </c>
      <c r="B120" s="79"/>
      <c r="C120" s="79"/>
      <c r="D120" s="79"/>
      <c r="E120" s="83" t="str">
        <f>G17</f>
        <v>ВОСТРУХИН М.Н. (ВК, г. САРАТОВ)</v>
      </c>
      <c r="F120" s="79"/>
      <c r="G120" s="79"/>
      <c r="H120" s="79"/>
      <c r="I120" s="83" t="str">
        <f>G18</f>
        <v>ВЛАСКИНА Е.В. (ВК, г. САМАРА)</v>
      </c>
      <c r="J120" s="79"/>
      <c r="K120" s="79"/>
      <c r="L120" s="79"/>
      <c r="M120" s="79"/>
      <c r="N120" s="79"/>
      <c r="O120" s="83" t="str">
        <f>G19</f>
        <v>АЗАРОВ С.С. (ВК, САНКТ-ПЕТЕРБУРГ)</v>
      </c>
      <c r="P120" s="83"/>
      <c r="Q120" s="83"/>
      <c r="R120" s="83"/>
    </row>
    <row r="121" spans="1:29" s="6" customFormat="1" x14ac:dyDescent="0.25">
      <c r="A121" s="1"/>
      <c r="B121" s="2"/>
      <c r="C121" s="2"/>
      <c r="D121" s="1"/>
      <c r="F121" s="1"/>
      <c r="G121" s="1"/>
      <c r="H121" s="1"/>
      <c r="I121" s="1"/>
      <c r="J121" s="1"/>
      <c r="K121" s="1"/>
      <c r="L121" s="1"/>
      <c r="M121" s="8"/>
      <c r="N121" s="8"/>
      <c r="O121" s="1"/>
      <c r="P121" s="1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</sheetData>
  <mergeCells count="248">
    <mergeCell ref="E114:H114"/>
    <mergeCell ref="E120:H120"/>
    <mergeCell ref="O114:R114"/>
    <mergeCell ref="O120:R120"/>
    <mergeCell ref="I114:N114"/>
    <mergeCell ref="I120:N120"/>
    <mergeCell ref="A1:R1"/>
    <mergeCell ref="A2:R2"/>
    <mergeCell ref="A3:R3"/>
    <mergeCell ref="A4:R4"/>
    <mergeCell ref="A5:R5"/>
    <mergeCell ref="A6:R6"/>
    <mergeCell ref="H15:R15"/>
    <mergeCell ref="G105:R105"/>
    <mergeCell ref="A11:R11"/>
    <mergeCell ref="E21:E22"/>
    <mergeCell ref="F21:F22"/>
    <mergeCell ref="A12:R12"/>
    <mergeCell ref="D21:D22"/>
    <mergeCell ref="A13:D13"/>
    <mergeCell ref="A8:R8"/>
    <mergeCell ref="A9:R9"/>
    <mergeCell ref="A10:R10"/>
    <mergeCell ref="A7:R7"/>
    <mergeCell ref="O21:O22"/>
    <mergeCell ref="P21:P22"/>
    <mergeCell ref="A14:D14"/>
    <mergeCell ref="N21:N22"/>
    <mergeCell ref="R21:R22"/>
    <mergeCell ref="K23:K27"/>
    <mergeCell ref="A15:G15"/>
    <mergeCell ref="A105:D105"/>
    <mergeCell ref="A120:D120"/>
    <mergeCell ref="G21:G22"/>
    <mergeCell ref="A108:D108"/>
    <mergeCell ref="A109:D109"/>
    <mergeCell ref="A106:D106"/>
    <mergeCell ref="A107:D107"/>
    <mergeCell ref="A21:A22"/>
    <mergeCell ref="B21:B22"/>
    <mergeCell ref="A114:D114"/>
    <mergeCell ref="H21:M21"/>
    <mergeCell ref="H16:R16"/>
    <mergeCell ref="L23:L27"/>
    <mergeCell ref="M23:M27"/>
    <mergeCell ref="N23:N27"/>
    <mergeCell ref="A110:D110"/>
    <mergeCell ref="A112:D112"/>
    <mergeCell ref="Q21:Q22"/>
    <mergeCell ref="I22:J22"/>
    <mergeCell ref="K22:L22"/>
    <mergeCell ref="C21:C22"/>
    <mergeCell ref="A23:A27"/>
    <mergeCell ref="A28:A31"/>
    <mergeCell ref="A32:A35"/>
    <mergeCell ref="A36:A39"/>
    <mergeCell ref="A40:A43"/>
    <mergeCell ref="O32:O35"/>
    <mergeCell ref="P32:P35"/>
    <mergeCell ref="M36:M39"/>
    <mergeCell ref="N36:N39"/>
    <mergeCell ref="H40:H43"/>
    <mergeCell ref="I40:I43"/>
    <mergeCell ref="J40:J43"/>
    <mergeCell ref="K40:K43"/>
    <mergeCell ref="L40:L43"/>
    <mergeCell ref="M40:M43"/>
    <mergeCell ref="N40:N43"/>
    <mergeCell ref="H36:H39"/>
    <mergeCell ref="I36:I39"/>
    <mergeCell ref="J36:J39"/>
    <mergeCell ref="K36:K39"/>
    <mergeCell ref="A44:A47"/>
    <mergeCell ref="A48:A51"/>
    <mergeCell ref="A52:A55"/>
    <mergeCell ref="O23:O27"/>
    <mergeCell ref="P23:P27"/>
    <mergeCell ref="K28:K31"/>
    <mergeCell ref="L28:L31"/>
    <mergeCell ref="M28:M31"/>
    <mergeCell ref="H23:H27"/>
    <mergeCell ref="I23:I27"/>
    <mergeCell ref="J23:J27"/>
    <mergeCell ref="J28:J31"/>
    <mergeCell ref="H28:H31"/>
    <mergeCell ref="I28:I31"/>
    <mergeCell ref="P28:P31"/>
    <mergeCell ref="H32:H35"/>
    <mergeCell ref="I32:I35"/>
    <mergeCell ref="J32:J35"/>
    <mergeCell ref="K32:K35"/>
    <mergeCell ref="L32:L35"/>
    <mergeCell ref="M32:M35"/>
    <mergeCell ref="N32:N35"/>
    <mergeCell ref="N28:N31"/>
    <mergeCell ref="O28:O31"/>
    <mergeCell ref="A96:A99"/>
    <mergeCell ref="A100:A103"/>
    <mergeCell ref="A76:A79"/>
    <mergeCell ref="A80:A83"/>
    <mergeCell ref="A84:A87"/>
    <mergeCell ref="A88:A91"/>
    <mergeCell ref="A92:A95"/>
    <mergeCell ref="A56:A59"/>
    <mergeCell ref="A60:A63"/>
    <mergeCell ref="A64:A67"/>
    <mergeCell ref="A68:A71"/>
    <mergeCell ref="A72:A75"/>
    <mergeCell ref="L36:L39"/>
    <mergeCell ref="M44:M47"/>
    <mergeCell ref="N44:N47"/>
    <mergeCell ref="H48:H51"/>
    <mergeCell ref="I48:I51"/>
    <mergeCell ref="J48:J51"/>
    <mergeCell ref="K48:K51"/>
    <mergeCell ref="L48:L51"/>
    <mergeCell ref="M48:M51"/>
    <mergeCell ref="N48:N51"/>
    <mergeCell ref="H44:H47"/>
    <mergeCell ref="I44:I47"/>
    <mergeCell ref="J44:J47"/>
    <mergeCell ref="K44:K47"/>
    <mergeCell ref="L44:L47"/>
    <mergeCell ref="M52:M55"/>
    <mergeCell ref="N52:N55"/>
    <mergeCell ref="H56:H59"/>
    <mergeCell ref="I56:I59"/>
    <mergeCell ref="J56:J59"/>
    <mergeCell ref="K56:K59"/>
    <mergeCell ref="L56:L59"/>
    <mergeCell ref="M56:M59"/>
    <mergeCell ref="N56:N59"/>
    <mergeCell ref="H52:H55"/>
    <mergeCell ref="I52:I55"/>
    <mergeCell ref="J52:J55"/>
    <mergeCell ref="K52:K55"/>
    <mergeCell ref="L52:L55"/>
    <mergeCell ref="H64:H67"/>
    <mergeCell ref="I64:I67"/>
    <mergeCell ref="J64:J67"/>
    <mergeCell ref="K64:K67"/>
    <mergeCell ref="L64:L67"/>
    <mergeCell ref="M64:M67"/>
    <mergeCell ref="N64:N67"/>
    <mergeCell ref="H60:H63"/>
    <mergeCell ref="I60:I63"/>
    <mergeCell ref="J60:J63"/>
    <mergeCell ref="K60:K63"/>
    <mergeCell ref="L60:L63"/>
    <mergeCell ref="H72:H75"/>
    <mergeCell ref="I72:I75"/>
    <mergeCell ref="J72:J75"/>
    <mergeCell ref="K72:K75"/>
    <mergeCell ref="L72:L75"/>
    <mergeCell ref="M72:M75"/>
    <mergeCell ref="N72:N75"/>
    <mergeCell ref="H68:H71"/>
    <mergeCell ref="I68:I71"/>
    <mergeCell ref="J68:J71"/>
    <mergeCell ref="K68:K71"/>
    <mergeCell ref="L68:L71"/>
    <mergeCell ref="H80:H83"/>
    <mergeCell ref="I80:I83"/>
    <mergeCell ref="J80:J83"/>
    <mergeCell ref="K80:K83"/>
    <mergeCell ref="L80:L83"/>
    <mergeCell ref="M80:M83"/>
    <mergeCell ref="N80:N83"/>
    <mergeCell ref="H76:H79"/>
    <mergeCell ref="I76:I79"/>
    <mergeCell ref="J76:J79"/>
    <mergeCell ref="K76:K79"/>
    <mergeCell ref="L76:L79"/>
    <mergeCell ref="H88:H91"/>
    <mergeCell ref="I88:I91"/>
    <mergeCell ref="J88:J91"/>
    <mergeCell ref="K88:K91"/>
    <mergeCell ref="L88:L91"/>
    <mergeCell ref="M88:M91"/>
    <mergeCell ref="N88:N91"/>
    <mergeCell ref="H84:H87"/>
    <mergeCell ref="I84:I87"/>
    <mergeCell ref="J84:J87"/>
    <mergeCell ref="K84:K87"/>
    <mergeCell ref="L84:L87"/>
    <mergeCell ref="H100:H103"/>
    <mergeCell ref="I100:I103"/>
    <mergeCell ref="J100:J103"/>
    <mergeCell ref="K100:K103"/>
    <mergeCell ref="L100:L103"/>
    <mergeCell ref="M92:M95"/>
    <mergeCell ref="N92:N95"/>
    <mergeCell ref="H96:H99"/>
    <mergeCell ref="I96:I99"/>
    <mergeCell ref="J96:J99"/>
    <mergeCell ref="K96:K99"/>
    <mergeCell ref="L96:L99"/>
    <mergeCell ref="M96:M99"/>
    <mergeCell ref="N96:N99"/>
    <mergeCell ref="H92:H95"/>
    <mergeCell ref="I92:I95"/>
    <mergeCell ref="J92:J95"/>
    <mergeCell ref="K92:K95"/>
    <mergeCell ref="L92:L95"/>
    <mergeCell ref="M100:M103"/>
    <mergeCell ref="N100:N103"/>
    <mergeCell ref="O36:O39"/>
    <mergeCell ref="P36:P39"/>
    <mergeCell ref="O40:O43"/>
    <mergeCell ref="P40:P43"/>
    <mergeCell ref="O44:O47"/>
    <mergeCell ref="P44:P47"/>
    <mergeCell ref="O48:O51"/>
    <mergeCell ref="P48:P51"/>
    <mergeCell ref="O52:O55"/>
    <mergeCell ref="P52:P55"/>
    <mergeCell ref="O56:O59"/>
    <mergeCell ref="P56:P59"/>
    <mergeCell ref="M84:M87"/>
    <mergeCell ref="N84:N87"/>
    <mergeCell ref="M76:M79"/>
    <mergeCell ref="N76:N79"/>
    <mergeCell ref="M68:M71"/>
    <mergeCell ref="N68:N71"/>
    <mergeCell ref="M60:M63"/>
    <mergeCell ref="N60:N63"/>
    <mergeCell ref="O72:O75"/>
    <mergeCell ref="P72:P75"/>
    <mergeCell ref="O76:O79"/>
    <mergeCell ref="P76:P79"/>
    <mergeCell ref="O80:O83"/>
    <mergeCell ref="P80:P83"/>
    <mergeCell ref="O60:O63"/>
    <mergeCell ref="P60:P63"/>
    <mergeCell ref="O64:O67"/>
    <mergeCell ref="P64:P67"/>
    <mergeCell ref="O68:O71"/>
    <mergeCell ref="P68:P71"/>
    <mergeCell ref="O96:O99"/>
    <mergeCell ref="P96:P99"/>
    <mergeCell ref="O100:O103"/>
    <mergeCell ref="P100:P103"/>
    <mergeCell ref="O84:O87"/>
    <mergeCell ref="P84:P87"/>
    <mergeCell ref="O88:O91"/>
    <mergeCell ref="P88:P91"/>
    <mergeCell ref="O92:O95"/>
    <mergeCell ref="P92:P95"/>
  </mergeCells>
  <conditionalFormatting sqref="A120:XFD120">
    <cfRule type="cellIs" dxfId="0" priority="1" operator="equal">
      <formula>0</formula>
    </cfRule>
  </conditionalFormatting>
  <printOptions horizontalCentered="1"/>
  <pageMargins left="0.19685039370078741" right="0.19685039370078741" top="0.78740157480314965" bottom="0.51181102362204722" header="0.15748031496062992" footer="0.11811023622047245"/>
  <pageSetup paperSize="256" scale="63" fitToHeight="0" orientation="landscape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rowBreaks count="2" manualBreakCount="2">
    <brk id="43" max="23" man="1"/>
    <brk id="79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КГ с отсечками</vt:lpstr>
      <vt:lpstr>'КГ с отсечками'!Заголовки_для_печати</vt:lpstr>
      <vt:lpstr>'КГ с отсечками'!Область_печати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2021-07-08T16:44:07Z</cp:lastPrinted>
  <dcterms:created xsi:type="dcterms:W3CDTF">1996-10-08T23:32:33Z</dcterms:created>
  <dcterms:modified xsi:type="dcterms:W3CDTF">2024-01-09T08:50:58Z</dcterms:modified>
</cp:coreProperties>
</file>